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codeName="EstaPasta_de_trabalho" autoCompressPictures="0" defaultThemeVersion="124226"/>
  <mc:AlternateContent xmlns:mc="http://schemas.openxmlformats.org/markup-compatibility/2006">
    <mc:Choice Requires="x15">
      <x15ac:absPath xmlns:x15ac="http://schemas.microsoft.com/office/spreadsheetml/2010/11/ac" url="https://abrapa-my.sharepoint.com/personal/sustentabilidade_abrapa_abrapa_com_br/Documents/ABRAPA.ABR.Estaduais/2025_2026/VCPs_Pontuacao_EXCEL/"/>
    </mc:Choice>
  </mc:AlternateContent>
  <xr:revisionPtr revIDLastSave="0" documentId="8_{48C7C755-3587-46D5-9E5B-77D9A9A765B7}" xr6:coauthVersionLast="47" xr6:coauthVersionMax="47" xr10:uidLastSave="{00000000-0000-0000-0000-000000000000}"/>
  <workbookProtection workbookAlgorithmName="SHA-512" workbookHashValue="cSyl3/2+mF1759oyzCe0AFUvNuIjZm4bMbB5dRrYr9s6+QLhWi7SzsgX8A9PboXenNiQeWOf9Qtw/yA31J7R+Q==" workbookSaltValue="lDIGO3/vjP6QCTZqHIdl6A==" workbookSpinCount="100000" lockStructure="1"/>
  <bookViews>
    <workbookView xWindow="-23148" yWindow="-2220" windowWidth="23256" windowHeight="12456" tabRatio="687" xr2:uid="{00000000-000D-0000-FFFF-FFFF00000000}"/>
  </bookViews>
  <sheets>
    <sheet name="VCP_BCI_2025 List" sheetId="15" r:id="rId1"/>
    <sheet name="Lista VCP_ABR_2025(nao_editar)" sheetId="18" r:id="rId2"/>
    <sheet name="Resumo (nao_editar)" sheetId="20" r:id="rId3"/>
    <sheet name="Configuracao" sheetId="16" state="hidden" r:id="rId4"/>
  </sheets>
  <definedNames>
    <definedName name="_xlnm._FilterDatabase" localSheetId="1" hidden="1">'Lista VCP_ABR_2025(nao_editar)'!$B$224:$I$339</definedName>
    <definedName name="_xlnm._FilterDatabase" localSheetId="0" hidden="1">'VCP_BCI_2025 List'!$B$219:$I$336</definedName>
    <definedName name="_xlnm._FilterDatabase" localSheetId="2" hidden="1">'Resumo (nao_editar)'!#REF!</definedName>
    <definedName name="_xlnm.Print_Area" localSheetId="1">'Lista VCP_ABR_2025(nao_editar)'!$B$1:$I$429</definedName>
    <definedName name="_xlnm.Print_Area" localSheetId="0">'VCP_BCI_2025 List'!$B$1:$I$430</definedName>
    <definedName name="_xlnm.Print_Area" localSheetId="2">'Resumo (nao_editar)'!$B$4:$I$161</definedName>
  </definedNames>
  <calcPr calcId="191028" calcCompleted="0"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365" i="18" l="1"/>
  <c r="O365" i="18"/>
  <c r="N365" i="18"/>
  <c r="M365" i="18"/>
  <c r="L365" i="18"/>
  <c r="K365" i="18"/>
  <c r="P408" i="18"/>
  <c r="O408" i="18"/>
  <c r="N408" i="18"/>
  <c r="M408" i="18"/>
  <c r="L408" i="18"/>
  <c r="K408" i="18"/>
  <c r="P115" i="18"/>
  <c r="O115" i="18"/>
  <c r="N115" i="18"/>
  <c r="M115" i="18"/>
  <c r="L115" i="18"/>
  <c r="K115" i="18"/>
  <c r="P114" i="18"/>
  <c r="O114" i="18"/>
  <c r="N114" i="18"/>
  <c r="M114" i="18"/>
  <c r="L114" i="18"/>
  <c r="K114" i="18"/>
  <c r="P113" i="18"/>
  <c r="O113" i="18"/>
  <c r="N113" i="18"/>
  <c r="M113" i="18"/>
  <c r="L113" i="18"/>
  <c r="K113" i="18"/>
  <c r="P367" i="15"/>
  <c r="O367" i="15"/>
  <c r="N367" i="15"/>
  <c r="M367" i="15"/>
  <c r="L367" i="15"/>
  <c r="K367" i="15"/>
  <c r="P457" i="15"/>
  <c r="O457" i="15"/>
  <c r="N457" i="15"/>
  <c r="M457" i="15"/>
  <c r="L457" i="15"/>
  <c r="K457" i="15"/>
  <c r="P456" i="15"/>
  <c r="O456" i="15"/>
  <c r="N456" i="15"/>
  <c r="M456" i="15"/>
  <c r="L456" i="15"/>
  <c r="K456" i="15"/>
  <c r="K458" i="15"/>
  <c r="L458" i="15"/>
  <c r="M458" i="15"/>
  <c r="N458" i="15"/>
  <c r="O458" i="15"/>
  <c r="P458" i="15"/>
  <c r="K459" i="15"/>
  <c r="L459" i="15"/>
  <c r="M459" i="15"/>
  <c r="N459" i="15"/>
  <c r="O459" i="15"/>
  <c r="P459" i="15"/>
  <c r="F86" i="18"/>
  <c r="N86" i="18" s="1"/>
  <c r="K84" i="15"/>
  <c r="L84" i="15"/>
  <c r="M84" i="15"/>
  <c r="N84" i="15"/>
  <c r="O84" i="15"/>
  <c r="P84" i="15"/>
  <c r="F425" i="18"/>
  <c r="N425" i="18" s="1"/>
  <c r="I425" i="18"/>
  <c r="H425" i="18"/>
  <c r="K425" i="18" s="1"/>
  <c r="G425" i="18"/>
  <c r="P425" i="18" s="1"/>
  <c r="I424" i="18"/>
  <c r="H424" i="18"/>
  <c r="L424" i="18" s="1"/>
  <c r="G424" i="18"/>
  <c r="O424" i="18" s="1"/>
  <c r="F424" i="18"/>
  <c r="N424" i="18" s="1"/>
  <c r="I423" i="18"/>
  <c r="H423" i="18"/>
  <c r="L423" i="18" s="1"/>
  <c r="G423" i="18"/>
  <c r="P423" i="18" s="1"/>
  <c r="F423" i="18"/>
  <c r="N423" i="18" s="1"/>
  <c r="I422" i="18"/>
  <c r="H422" i="18"/>
  <c r="K422" i="18" s="1"/>
  <c r="G422" i="18"/>
  <c r="O422" i="18" s="1"/>
  <c r="F422" i="18"/>
  <c r="N422" i="18" s="1"/>
  <c r="I421" i="18"/>
  <c r="H421" i="18"/>
  <c r="L421" i="18" s="1"/>
  <c r="G421" i="18"/>
  <c r="P421" i="18" s="1"/>
  <c r="F421" i="18"/>
  <c r="M421" i="18" s="1"/>
  <c r="I419" i="18"/>
  <c r="H419" i="18"/>
  <c r="K419" i="18" s="1"/>
  <c r="G419" i="18"/>
  <c r="P419" i="18" s="1"/>
  <c r="F419" i="18"/>
  <c r="N419" i="18" s="1"/>
  <c r="I418" i="18"/>
  <c r="H418" i="18"/>
  <c r="L418" i="18" s="1"/>
  <c r="G418" i="18"/>
  <c r="P418" i="18" s="1"/>
  <c r="F418" i="18"/>
  <c r="N418" i="18" s="1"/>
  <c r="I417" i="18"/>
  <c r="H417" i="18"/>
  <c r="L417" i="18" s="1"/>
  <c r="G417" i="18"/>
  <c r="P417" i="18" s="1"/>
  <c r="F417" i="18"/>
  <c r="N417" i="18" s="1"/>
  <c r="I416" i="18"/>
  <c r="H416" i="18"/>
  <c r="L416" i="18" s="1"/>
  <c r="G416" i="18"/>
  <c r="P416" i="18" s="1"/>
  <c r="F416" i="18"/>
  <c r="M416" i="18" s="1"/>
  <c r="I415" i="18"/>
  <c r="H415" i="18"/>
  <c r="K415" i="18" s="1"/>
  <c r="G415" i="18"/>
  <c r="O415" i="18" s="1"/>
  <c r="F415" i="18"/>
  <c r="N415" i="18" s="1"/>
  <c r="I414" i="18"/>
  <c r="H414" i="18"/>
  <c r="L414" i="18" s="1"/>
  <c r="G414" i="18"/>
  <c r="P414" i="18" s="1"/>
  <c r="F414" i="18"/>
  <c r="N414" i="18" s="1"/>
  <c r="I413" i="18"/>
  <c r="H413" i="18"/>
  <c r="L413" i="18" s="1"/>
  <c r="G413" i="18"/>
  <c r="P413" i="18" s="1"/>
  <c r="F413" i="18"/>
  <c r="M413" i="18" s="1"/>
  <c r="I412" i="18"/>
  <c r="H412" i="18"/>
  <c r="K412" i="18" s="1"/>
  <c r="G412" i="18"/>
  <c r="P412" i="18" s="1"/>
  <c r="F412" i="18"/>
  <c r="N412" i="18" s="1"/>
  <c r="I411" i="18"/>
  <c r="H411" i="18"/>
  <c r="L411" i="18" s="1"/>
  <c r="G411" i="18"/>
  <c r="O411" i="18" s="1"/>
  <c r="F411" i="18"/>
  <c r="N411" i="18" s="1"/>
  <c r="I410" i="18"/>
  <c r="H410" i="18"/>
  <c r="L410" i="18" s="1"/>
  <c r="G410" i="18"/>
  <c r="P410" i="18" s="1"/>
  <c r="F410" i="18"/>
  <c r="N410" i="18" s="1"/>
  <c r="I407" i="18"/>
  <c r="H407" i="18"/>
  <c r="L407" i="18" s="1"/>
  <c r="G407" i="18"/>
  <c r="P407" i="18" s="1"/>
  <c r="F407" i="18"/>
  <c r="N407" i="18" s="1"/>
  <c r="I405" i="18"/>
  <c r="H405" i="18"/>
  <c r="K405" i="18" s="1"/>
  <c r="G405" i="18"/>
  <c r="O405" i="18" s="1"/>
  <c r="F405" i="18"/>
  <c r="M405" i="18" s="1"/>
  <c r="I406" i="18"/>
  <c r="H406" i="18"/>
  <c r="L406" i="18" s="1"/>
  <c r="G406" i="18"/>
  <c r="P406" i="18" s="1"/>
  <c r="F406" i="18"/>
  <c r="M406" i="18" s="1"/>
  <c r="I404" i="18"/>
  <c r="H404" i="18"/>
  <c r="L404" i="18" s="1"/>
  <c r="G404" i="18"/>
  <c r="P404" i="18" s="1"/>
  <c r="F404" i="18"/>
  <c r="N404" i="18" s="1"/>
  <c r="I382" i="18"/>
  <c r="H382" i="18"/>
  <c r="L382" i="18" s="1"/>
  <c r="G382" i="18"/>
  <c r="P382" i="18" s="1"/>
  <c r="F382" i="18"/>
  <c r="N382" i="18" s="1"/>
  <c r="I381" i="18"/>
  <c r="H381" i="18"/>
  <c r="L381" i="18" s="1"/>
  <c r="G381" i="18"/>
  <c r="O381" i="18" s="1"/>
  <c r="F381" i="18"/>
  <c r="M381" i="18" s="1"/>
  <c r="I380" i="18"/>
  <c r="H380" i="18"/>
  <c r="L380" i="18" s="1"/>
  <c r="G380" i="18"/>
  <c r="O380" i="18" s="1"/>
  <c r="F380" i="18"/>
  <c r="N380" i="18" s="1"/>
  <c r="I379" i="18"/>
  <c r="H379" i="18"/>
  <c r="K379" i="18" s="1"/>
  <c r="G379" i="18"/>
  <c r="P379" i="18" s="1"/>
  <c r="F379" i="18"/>
  <c r="N379" i="18" s="1"/>
  <c r="I378" i="18"/>
  <c r="H378" i="18"/>
  <c r="K378" i="18" s="1"/>
  <c r="G378" i="18"/>
  <c r="P378" i="18" s="1"/>
  <c r="F378" i="18"/>
  <c r="N378" i="18" s="1"/>
  <c r="I377" i="18"/>
  <c r="H377" i="18"/>
  <c r="K377" i="18" s="1"/>
  <c r="G377" i="18"/>
  <c r="O377" i="18" s="1"/>
  <c r="F377" i="18"/>
  <c r="N377" i="18" s="1"/>
  <c r="I376" i="18"/>
  <c r="H376" i="18"/>
  <c r="L376" i="18" s="1"/>
  <c r="G376" i="18"/>
  <c r="O376" i="18" s="1"/>
  <c r="F376" i="18"/>
  <c r="N376" i="18" s="1"/>
  <c r="I375" i="18"/>
  <c r="H375" i="18"/>
  <c r="K375" i="18" s="1"/>
  <c r="G375" i="18"/>
  <c r="P375" i="18" s="1"/>
  <c r="F375" i="18"/>
  <c r="N375" i="18" s="1"/>
  <c r="I374" i="18"/>
  <c r="H374" i="18"/>
  <c r="K374" i="18" s="1"/>
  <c r="G374" i="18"/>
  <c r="P374" i="18" s="1"/>
  <c r="F374" i="18"/>
  <c r="N374" i="18" s="1"/>
  <c r="I372" i="18"/>
  <c r="H372" i="18"/>
  <c r="L372" i="18" s="1"/>
  <c r="G372" i="18"/>
  <c r="P372" i="18" s="1"/>
  <c r="F372" i="18"/>
  <c r="N372" i="18" s="1"/>
  <c r="I371" i="18"/>
  <c r="H371" i="18"/>
  <c r="K371" i="18" s="1"/>
  <c r="G371" i="18"/>
  <c r="O371" i="18" s="1"/>
  <c r="F371" i="18"/>
  <c r="N371" i="18" s="1"/>
  <c r="I370" i="18"/>
  <c r="H370" i="18"/>
  <c r="K370" i="18" s="1"/>
  <c r="G370" i="18"/>
  <c r="P370" i="18" s="1"/>
  <c r="F370" i="18"/>
  <c r="N370" i="18" s="1"/>
  <c r="I368" i="18"/>
  <c r="H368" i="18"/>
  <c r="L368" i="18" s="1"/>
  <c r="G368" i="18"/>
  <c r="P368" i="18" s="1"/>
  <c r="F368" i="18"/>
  <c r="N368" i="18" s="1"/>
  <c r="I367" i="18"/>
  <c r="H367" i="18"/>
  <c r="L367" i="18" s="1"/>
  <c r="G367" i="18"/>
  <c r="O367" i="18" s="1"/>
  <c r="F367" i="18"/>
  <c r="M367" i="18" s="1"/>
  <c r="I364" i="18"/>
  <c r="H364" i="18"/>
  <c r="L364" i="18" s="1"/>
  <c r="G364" i="18"/>
  <c r="P364" i="18" s="1"/>
  <c r="F364" i="18"/>
  <c r="N364" i="18" s="1"/>
  <c r="I363" i="18"/>
  <c r="H363" i="18"/>
  <c r="K363" i="18" s="1"/>
  <c r="G363" i="18"/>
  <c r="P363" i="18" s="1"/>
  <c r="F363" i="18"/>
  <c r="M363" i="18" s="1"/>
  <c r="I362" i="18"/>
  <c r="H362" i="18"/>
  <c r="K362" i="18" s="1"/>
  <c r="G362" i="18"/>
  <c r="P362" i="18" s="1"/>
  <c r="F362" i="18"/>
  <c r="N362" i="18" s="1"/>
  <c r="I361" i="18"/>
  <c r="H361" i="18"/>
  <c r="L361" i="18" s="1"/>
  <c r="G361" i="18"/>
  <c r="P361" i="18" s="1"/>
  <c r="F361" i="18"/>
  <c r="N361" i="18" s="1"/>
  <c r="I360" i="18"/>
  <c r="H360" i="18"/>
  <c r="K360" i="18" s="1"/>
  <c r="G360" i="18"/>
  <c r="P360" i="18" s="1"/>
  <c r="F360" i="18"/>
  <c r="N360" i="18" s="1"/>
  <c r="I338" i="18"/>
  <c r="H338" i="18"/>
  <c r="L338" i="18" s="1"/>
  <c r="G338" i="18"/>
  <c r="P338" i="18" s="1"/>
  <c r="F338" i="18"/>
  <c r="N338" i="18" s="1"/>
  <c r="I337" i="18"/>
  <c r="H337" i="18"/>
  <c r="L337" i="18" s="1"/>
  <c r="G337" i="18"/>
  <c r="O337" i="18" s="1"/>
  <c r="F337" i="18"/>
  <c r="N337" i="18" s="1"/>
  <c r="I336" i="18"/>
  <c r="H336" i="18"/>
  <c r="K336" i="18" s="1"/>
  <c r="G336" i="18"/>
  <c r="P336" i="18" s="1"/>
  <c r="F336" i="18"/>
  <c r="M336" i="18" s="1"/>
  <c r="I335" i="18"/>
  <c r="H335" i="18"/>
  <c r="L335" i="18" s="1"/>
  <c r="G335" i="18"/>
  <c r="P335" i="18" s="1"/>
  <c r="F335" i="18"/>
  <c r="M335" i="18" s="1"/>
  <c r="I334" i="18"/>
  <c r="H334" i="18"/>
  <c r="L334" i="18" s="1"/>
  <c r="G334" i="18"/>
  <c r="O334" i="18" s="1"/>
  <c r="F334" i="18"/>
  <c r="N334" i="18" s="1"/>
  <c r="I333" i="18"/>
  <c r="H333" i="18"/>
  <c r="L333" i="18" s="1"/>
  <c r="G333" i="18"/>
  <c r="P333" i="18" s="1"/>
  <c r="F333" i="18"/>
  <c r="N333" i="18" s="1"/>
  <c r="I332" i="18"/>
  <c r="H332" i="18"/>
  <c r="L332" i="18" s="1"/>
  <c r="G332" i="18"/>
  <c r="P332" i="18" s="1"/>
  <c r="F332" i="18"/>
  <c r="N332" i="18" s="1"/>
  <c r="I331" i="18"/>
  <c r="H331" i="18"/>
  <c r="L331" i="18" s="1"/>
  <c r="G331" i="18"/>
  <c r="O331" i="18" s="1"/>
  <c r="F331" i="18"/>
  <c r="N331" i="18" s="1"/>
  <c r="I330" i="18"/>
  <c r="H330" i="18"/>
  <c r="L330" i="18" s="1"/>
  <c r="G330" i="18"/>
  <c r="P330" i="18" s="1"/>
  <c r="F330" i="18"/>
  <c r="M330" i="18" s="1"/>
  <c r="I329" i="18"/>
  <c r="H329" i="18"/>
  <c r="L329" i="18" s="1"/>
  <c r="G329" i="18"/>
  <c r="P329" i="18" s="1"/>
  <c r="F329" i="18"/>
  <c r="N329" i="18" s="1"/>
  <c r="I328" i="18"/>
  <c r="H328" i="18"/>
  <c r="L328" i="18" s="1"/>
  <c r="G328" i="18"/>
  <c r="P328" i="18" s="1"/>
  <c r="F328" i="18"/>
  <c r="M328" i="18" s="1"/>
  <c r="I327" i="18"/>
  <c r="H327" i="18"/>
  <c r="L327" i="18" s="1"/>
  <c r="G327" i="18"/>
  <c r="P327" i="18" s="1"/>
  <c r="F327" i="18"/>
  <c r="M327" i="18" s="1"/>
  <c r="I326" i="18"/>
  <c r="H326" i="18"/>
  <c r="L326" i="18" s="1"/>
  <c r="G326" i="18"/>
  <c r="P326" i="18" s="1"/>
  <c r="F326" i="18"/>
  <c r="M326" i="18" s="1"/>
  <c r="I325" i="18"/>
  <c r="H325" i="18"/>
  <c r="K325" i="18" s="1"/>
  <c r="G325" i="18"/>
  <c r="P325" i="18" s="1"/>
  <c r="F325" i="18"/>
  <c r="M325" i="18" s="1"/>
  <c r="I324" i="18"/>
  <c r="H324" i="18"/>
  <c r="L324" i="18" s="1"/>
  <c r="G324" i="18"/>
  <c r="P324" i="18" s="1"/>
  <c r="F324" i="18"/>
  <c r="N324" i="18" s="1"/>
  <c r="I323" i="18"/>
  <c r="H323" i="18"/>
  <c r="L323" i="18" s="1"/>
  <c r="G323" i="18"/>
  <c r="O323" i="18" s="1"/>
  <c r="F323" i="18"/>
  <c r="N323" i="18" s="1"/>
  <c r="I322" i="18"/>
  <c r="H322" i="18"/>
  <c r="L322" i="18" s="1"/>
  <c r="G322" i="18"/>
  <c r="O322" i="18" s="1"/>
  <c r="F322" i="18"/>
  <c r="N322" i="18" s="1"/>
  <c r="I321" i="18"/>
  <c r="H321" i="18"/>
  <c r="L321" i="18" s="1"/>
  <c r="G321" i="18"/>
  <c r="P321" i="18" s="1"/>
  <c r="F321" i="18"/>
  <c r="N321" i="18" s="1"/>
  <c r="I320" i="18"/>
  <c r="H320" i="18"/>
  <c r="K320" i="18" s="1"/>
  <c r="G320" i="18"/>
  <c r="P320" i="18" s="1"/>
  <c r="F320" i="18"/>
  <c r="N320" i="18" s="1"/>
  <c r="I319" i="18"/>
  <c r="H319" i="18"/>
  <c r="L319" i="18" s="1"/>
  <c r="G319" i="18"/>
  <c r="P319" i="18" s="1"/>
  <c r="F319" i="18"/>
  <c r="N319" i="18" s="1"/>
  <c r="I317" i="18"/>
  <c r="H317" i="18"/>
  <c r="K317" i="18" s="1"/>
  <c r="G317" i="18"/>
  <c r="P317" i="18" s="1"/>
  <c r="F317" i="18"/>
  <c r="N317" i="18" s="1"/>
  <c r="I316" i="18"/>
  <c r="H316" i="18"/>
  <c r="K316" i="18" s="1"/>
  <c r="G316" i="18"/>
  <c r="P316" i="18" s="1"/>
  <c r="F316" i="18"/>
  <c r="N316" i="18" s="1"/>
  <c r="I315" i="18"/>
  <c r="H315" i="18"/>
  <c r="L315" i="18" s="1"/>
  <c r="G315" i="18"/>
  <c r="P315" i="18" s="1"/>
  <c r="F315" i="18"/>
  <c r="M315" i="18" s="1"/>
  <c r="I314" i="18"/>
  <c r="H314" i="18"/>
  <c r="L314" i="18" s="1"/>
  <c r="G314" i="18"/>
  <c r="P314" i="18" s="1"/>
  <c r="F314" i="18"/>
  <c r="N314" i="18" s="1"/>
  <c r="I312" i="18"/>
  <c r="H312" i="18"/>
  <c r="L312" i="18" s="1"/>
  <c r="G312" i="18"/>
  <c r="P312" i="18" s="1"/>
  <c r="F312" i="18"/>
  <c r="N312" i="18" s="1"/>
  <c r="I311" i="18"/>
  <c r="H311" i="18"/>
  <c r="L311" i="18" s="1"/>
  <c r="G311" i="18"/>
  <c r="O311" i="18" s="1"/>
  <c r="F311" i="18"/>
  <c r="N311" i="18" s="1"/>
  <c r="I310" i="18"/>
  <c r="H310" i="18"/>
  <c r="K310" i="18" s="1"/>
  <c r="G310" i="18"/>
  <c r="O310" i="18" s="1"/>
  <c r="F310" i="18"/>
  <c r="N310" i="18" s="1"/>
  <c r="I308" i="18"/>
  <c r="H308" i="18"/>
  <c r="L308" i="18" s="1"/>
  <c r="G308" i="18"/>
  <c r="P308" i="18" s="1"/>
  <c r="F308" i="18"/>
  <c r="N308" i="18" s="1"/>
  <c r="I307" i="18"/>
  <c r="H307" i="18"/>
  <c r="K307" i="18" s="1"/>
  <c r="G307" i="18"/>
  <c r="P307" i="18" s="1"/>
  <c r="F307" i="18"/>
  <c r="N307" i="18" s="1"/>
  <c r="I306" i="18"/>
  <c r="H306" i="18"/>
  <c r="L306" i="18" s="1"/>
  <c r="G306" i="18"/>
  <c r="P306" i="18" s="1"/>
  <c r="F306" i="18"/>
  <c r="N306" i="18" s="1"/>
  <c r="I305" i="18"/>
  <c r="H305" i="18"/>
  <c r="K305" i="18" s="1"/>
  <c r="G305" i="18"/>
  <c r="P305" i="18" s="1"/>
  <c r="F305" i="18"/>
  <c r="M305" i="18" s="1"/>
  <c r="I304" i="18"/>
  <c r="H304" i="18"/>
  <c r="L304" i="18" s="1"/>
  <c r="G304" i="18"/>
  <c r="P304" i="18" s="1"/>
  <c r="F304" i="18"/>
  <c r="N304" i="18" s="1"/>
  <c r="I302" i="18"/>
  <c r="H302" i="18"/>
  <c r="L302" i="18" s="1"/>
  <c r="G302" i="18"/>
  <c r="O302" i="18" s="1"/>
  <c r="F302" i="18"/>
  <c r="N302" i="18" s="1"/>
  <c r="I301" i="18"/>
  <c r="H301" i="18"/>
  <c r="L301" i="18" s="1"/>
  <c r="G301" i="18"/>
  <c r="O301" i="18" s="1"/>
  <c r="F301" i="18"/>
  <c r="N301" i="18" s="1"/>
  <c r="I299" i="18"/>
  <c r="H299" i="18"/>
  <c r="L299" i="18" s="1"/>
  <c r="G299" i="18"/>
  <c r="P299" i="18" s="1"/>
  <c r="F299" i="18"/>
  <c r="N299" i="18" s="1"/>
  <c r="I298" i="18"/>
  <c r="H298" i="18"/>
  <c r="L298" i="18" s="1"/>
  <c r="G298" i="18"/>
  <c r="P298" i="18" s="1"/>
  <c r="F298" i="18"/>
  <c r="M298" i="18" s="1"/>
  <c r="I296" i="18"/>
  <c r="H296" i="18"/>
  <c r="L296" i="18" s="1"/>
  <c r="G296" i="18"/>
  <c r="O296" i="18" s="1"/>
  <c r="F296" i="18"/>
  <c r="N296" i="18" s="1"/>
  <c r="I295" i="18"/>
  <c r="H295" i="18"/>
  <c r="K295" i="18" s="1"/>
  <c r="G295" i="18"/>
  <c r="P295" i="18" s="1"/>
  <c r="F295" i="18"/>
  <c r="N295" i="18" s="1"/>
  <c r="I294" i="18"/>
  <c r="H294" i="18"/>
  <c r="K294" i="18" s="1"/>
  <c r="G294" i="18"/>
  <c r="P294" i="18" s="1"/>
  <c r="F294" i="18"/>
  <c r="N294" i="18" s="1"/>
  <c r="I293" i="18"/>
  <c r="H293" i="18"/>
  <c r="K293" i="18" s="1"/>
  <c r="G293" i="18"/>
  <c r="P293" i="18" s="1"/>
  <c r="F293" i="18"/>
  <c r="N293" i="18" s="1"/>
  <c r="I291" i="18"/>
  <c r="H291" i="18"/>
  <c r="L291" i="18" s="1"/>
  <c r="G291" i="18"/>
  <c r="P291" i="18" s="1"/>
  <c r="F291" i="18"/>
  <c r="M291" i="18" s="1"/>
  <c r="I290" i="18"/>
  <c r="H290" i="18"/>
  <c r="L290" i="18" s="1"/>
  <c r="G290" i="18"/>
  <c r="P290" i="18" s="1"/>
  <c r="F290" i="18"/>
  <c r="N290" i="18" s="1"/>
  <c r="I288" i="18"/>
  <c r="H288" i="18"/>
  <c r="K288" i="18" s="1"/>
  <c r="G288" i="18"/>
  <c r="P288" i="18" s="1"/>
  <c r="F288" i="18"/>
  <c r="N288" i="18" s="1"/>
  <c r="I287" i="18"/>
  <c r="H287" i="18"/>
  <c r="L287" i="18" s="1"/>
  <c r="G287" i="18"/>
  <c r="P287" i="18" s="1"/>
  <c r="F287" i="18"/>
  <c r="M287" i="18" s="1"/>
  <c r="I286" i="18"/>
  <c r="H286" i="18"/>
  <c r="L286" i="18" s="1"/>
  <c r="G286" i="18"/>
  <c r="P286" i="18" s="1"/>
  <c r="F286" i="18"/>
  <c r="N286" i="18" s="1"/>
  <c r="I285" i="18"/>
  <c r="H285" i="18"/>
  <c r="K285" i="18" s="1"/>
  <c r="G285" i="18"/>
  <c r="O285" i="18" s="1"/>
  <c r="F285" i="18"/>
  <c r="N285" i="18" s="1"/>
  <c r="I284" i="18"/>
  <c r="H284" i="18"/>
  <c r="L284" i="18" s="1"/>
  <c r="G284" i="18"/>
  <c r="O284" i="18" s="1"/>
  <c r="F284" i="18"/>
  <c r="N284" i="18" s="1"/>
  <c r="I283" i="18"/>
  <c r="H283" i="18"/>
  <c r="K283" i="18" s="1"/>
  <c r="G283" i="18"/>
  <c r="P283" i="18" s="1"/>
  <c r="F283" i="18"/>
  <c r="N283" i="18" s="1"/>
  <c r="I282" i="18"/>
  <c r="H282" i="18"/>
  <c r="K282" i="18" s="1"/>
  <c r="G282" i="18"/>
  <c r="O282" i="18" s="1"/>
  <c r="F282" i="18"/>
  <c r="M282" i="18" s="1"/>
  <c r="I281" i="18"/>
  <c r="H281" i="18"/>
  <c r="K281" i="18" s="1"/>
  <c r="G281" i="18"/>
  <c r="P281" i="18" s="1"/>
  <c r="F281" i="18"/>
  <c r="M281" i="18" s="1"/>
  <c r="I280" i="18"/>
  <c r="H280" i="18"/>
  <c r="K280" i="18" s="1"/>
  <c r="G280" i="18"/>
  <c r="P280" i="18" s="1"/>
  <c r="F280" i="18"/>
  <c r="N280" i="18" s="1"/>
  <c r="I279" i="18"/>
  <c r="H279" i="18"/>
  <c r="K279" i="18" s="1"/>
  <c r="G279" i="18"/>
  <c r="O279" i="18" s="1"/>
  <c r="F279" i="18"/>
  <c r="N279" i="18" s="1"/>
  <c r="I278" i="18"/>
  <c r="H278" i="18"/>
  <c r="K278" i="18" s="1"/>
  <c r="G278" i="18"/>
  <c r="O278" i="18" s="1"/>
  <c r="F278" i="18"/>
  <c r="N278" i="18" s="1"/>
  <c r="I277" i="18"/>
  <c r="H277" i="18"/>
  <c r="K277" i="18" s="1"/>
  <c r="G277" i="18"/>
  <c r="O277" i="18" s="1"/>
  <c r="F277" i="18"/>
  <c r="N277" i="18" s="1"/>
  <c r="I276" i="18"/>
  <c r="H276" i="18"/>
  <c r="K276" i="18" s="1"/>
  <c r="G276" i="18"/>
  <c r="P276" i="18" s="1"/>
  <c r="F276" i="18"/>
  <c r="N276" i="18" s="1"/>
  <c r="I275" i="18"/>
  <c r="H275" i="18"/>
  <c r="K275" i="18" s="1"/>
  <c r="G275" i="18"/>
  <c r="O275" i="18" s="1"/>
  <c r="F275" i="18"/>
  <c r="M275" i="18" s="1"/>
  <c r="I274" i="18"/>
  <c r="H274" i="18"/>
  <c r="K274" i="18" s="1"/>
  <c r="G274" i="18"/>
  <c r="O274" i="18" s="1"/>
  <c r="F274" i="18"/>
  <c r="N274" i="18" s="1"/>
  <c r="I273" i="18"/>
  <c r="H273" i="18"/>
  <c r="L273" i="18" s="1"/>
  <c r="G273" i="18"/>
  <c r="P273" i="18" s="1"/>
  <c r="F273" i="18"/>
  <c r="N273" i="18" s="1"/>
  <c r="I271" i="18"/>
  <c r="H271" i="18"/>
  <c r="L271" i="18" s="1"/>
  <c r="G271" i="18"/>
  <c r="O271" i="18" s="1"/>
  <c r="F271" i="18"/>
  <c r="N271" i="18" s="1"/>
  <c r="I270" i="18"/>
  <c r="H270" i="18"/>
  <c r="L270" i="18" s="1"/>
  <c r="G270" i="18"/>
  <c r="P270" i="18" s="1"/>
  <c r="F270" i="18"/>
  <c r="M270" i="18" s="1"/>
  <c r="I268" i="18"/>
  <c r="H268" i="18"/>
  <c r="L268" i="18" s="1"/>
  <c r="G268" i="18"/>
  <c r="P268" i="18" s="1"/>
  <c r="F268" i="18"/>
  <c r="N268" i="18" s="1"/>
  <c r="I266" i="18"/>
  <c r="H266" i="18"/>
  <c r="L266" i="18" s="1"/>
  <c r="G266" i="18"/>
  <c r="P266" i="18" s="1"/>
  <c r="F266" i="18"/>
  <c r="M266" i="18" s="1"/>
  <c r="I264" i="18"/>
  <c r="H264" i="18"/>
  <c r="L264" i="18" s="1"/>
  <c r="G264" i="18"/>
  <c r="P264" i="18" s="1"/>
  <c r="F264" i="18"/>
  <c r="N264" i="18" s="1"/>
  <c r="I263" i="18"/>
  <c r="H263" i="18"/>
  <c r="L263" i="18" s="1"/>
  <c r="G263" i="18"/>
  <c r="O263" i="18" s="1"/>
  <c r="F263" i="18"/>
  <c r="N263" i="18" s="1"/>
  <c r="I262" i="18"/>
  <c r="H262" i="18"/>
  <c r="K262" i="18" s="1"/>
  <c r="G262" i="18"/>
  <c r="P262" i="18" s="1"/>
  <c r="F262" i="18"/>
  <c r="N262" i="18" s="1"/>
  <c r="I261" i="18"/>
  <c r="H261" i="18"/>
  <c r="L261" i="18" s="1"/>
  <c r="G261" i="18"/>
  <c r="P261" i="18" s="1"/>
  <c r="F261" i="18"/>
  <c r="N261" i="18" s="1"/>
  <c r="I260" i="18"/>
  <c r="H260" i="18"/>
  <c r="K260" i="18" s="1"/>
  <c r="G260" i="18"/>
  <c r="O260" i="18" s="1"/>
  <c r="F260" i="18"/>
  <c r="M260" i="18" s="1"/>
  <c r="I259" i="18"/>
  <c r="H259" i="18"/>
  <c r="L259" i="18" s="1"/>
  <c r="G259" i="18"/>
  <c r="O259" i="18" s="1"/>
  <c r="F259" i="18"/>
  <c r="N259" i="18" s="1"/>
  <c r="I258" i="18"/>
  <c r="H258" i="18"/>
  <c r="K258" i="18" s="1"/>
  <c r="G258" i="18"/>
  <c r="P258" i="18" s="1"/>
  <c r="F258" i="18"/>
  <c r="N258" i="18" s="1"/>
  <c r="I257" i="18"/>
  <c r="H257" i="18"/>
  <c r="L257" i="18" s="1"/>
  <c r="G257" i="18"/>
  <c r="O257" i="18" s="1"/>
  <c r="F257" i="18"/>
  <c r="N257" i="18" s="1"/>
  <c r="I256" i="18"/>
  <c r="H256" i="18"/>
  <c r="L256" i="18" s="1"/>
  <c r="G256" i="18"/>
  <c r="O256" i="18" s="1"/>
  <c r="F256" i="18"/>
  <c r="N256" i="18" s="1"/>
  <c r="I255" i="18"/>
  <c r="H255" i="18"/>
  <c r="L255" i="18" s="1"/>
  <c r="G255" i="18"/>
  <c r="P255" i="18" s="1"/>
  <c r="F255" i="18"/>
  <c r="M255" i="18" s="1"/>
  <c r="I254" i="18"/>
  <c r="H254" i="18"/>
  <c r="L254" i="18" s="1"/>
  <c r="G254" i="18"/>
  <c r="P254" i="18" s="1"/>
  <c r="F254" i="18"/>
  <c r="M254" i="18" s="1"/>
  <c r="I253" i="18"/>
  <c r="H253" i="18"/>
  <c r="L253" i="18" s="1"/>
  <c r="G253" i="18"/>
  <c r="P253" i="18" s="1"/>
  <c r="F253" i="18"/>
  <c r="N253" i="18" s="1"/>
  <c r="I252" i="18"/>
  <c r="H252" i="18"/>
  <c r="L252" i="18" s="1"/>
  <c r="G252" i="18"/>
  <c r="P252" i="18" s="1"/>
  <c r="F252" i="18"/>
  <c r="N252" i="18" s="1"/>
  <c r="I251" i="18"/>
  <c r="H251" i="18"/>
  <c r="L251" i="18" s="1"/>
  <c r="G251" i="18"/>
  <c r="P251" i="18" s="1"/>
  <c r="F251" i="18"/>
  <c r="N251" i="18" s="1"/>
  <c r="I250" i="18"/>
  <c r="H250" i="18"/>
  <c r="L250" i="18" s="1"/>
  <c r="G250" i="18"/>
  <c r="O250" i="18" s="1"/>
  <c r="F250" i="18"/>
  <c r="N250" i="18" s="1"/>
  <c r="I249" i="18"/>
  <c r="H249" i="18"/>
  <c r="L249" i="18" s="1"/>
  <c r="G249" i="18"/>
  <c r="O249" i="18" s="1"/>
  <c r="F249" i="18"/>
  <c r="M249" i="18" s="1"/>
  <c r="I248" i="18"/>
  <c r="H248" i="18"/>
  <c r="L248" i="18" s="1"/>
  <c r="G248" i="18"/>
  <c r="O248" i="18" s="1"/>
  <c r="F248" i="18"/>
  <c r="N248" i="18" s="1"/>
  <c r="I247" i="18"/>
  <c r="H247" i="18"/>
  <c r="L247" i="18" s="1"/>
  <c r="G247" i="18"/>
  <c r="P247" i="18" s="1"/>
  <c r="F247" i="18"/>
  <c r="M247" i="18" s="1"/>
  <c r="I246" i="18"/>
  <c r="H246" i="18"/>
  <c r="L246" i="18" s="1"/>
  <c r="G246" i="18"/>
  <c r="P246" i="18" s="1"/>
  <c r="F246" i="18"/>
  <c r="N246" i="18" s="1"/>
  <c r="I245" i="18"/>
  <c r="H245" i="18"/>
  <c r="L245" i="18" s="1"/>
  <c r="G245" i="18"/>
  <c r="P245" i="18" s="1"/>
  <c r="F245" i="18"/>
  <c r="N245" i="18" s="1"/>
  <c r="I244" i="18"/>
  <c r="H244" i="18"/>
  <c r="L244" i="18" s="1"/>
  <c r="G244" i="18"/>
  <c r="P244" i="18" s="1"/>
  <c r="F244" i="18"/>
  <c r="M244" i="18" s="1"/>
  <c r="I243" i="18"/>
  <c r="H243" i="18"/>
  <c r="L243" i="18" s="1"/>
  <c r="G243" i="18"/>
  <c r="O243" i="18" s="1"/>
  <c r="F243" i="18"/>
  <c r="N243" i="18" s="1"/>
  <c r="I241" i="18"/>
  <c r="H241" i="18"/>
  <c r="K241" i="18" s="1"/>
  <c r="G241" i="18"/>
  <c r="P241" i="18" s="1"/>
  <c r="F241" i="18"/>
  <c r="N241" i="18" s="1"/>
  <c r="I240" i="18"/>
  <c r="H240" i="18"/>
  <c r="L240" i="18" s="1"/>
  <c r="G240" i="18"/>
  <c r="P240" i="18" s="1"/>
  <c r="F240" i="18"/>
  <c r="N240" i="18" s="1"/>
  <c r="I239" i="18"/>
  <c r="H239" i="18"/>
  <c r="K239" i="18" s="1"/>
  <c r="G239" i="18"/>
  <c r="P239" i="18" s="1"/>
  <c r="F239" i="18"/>
  <c r="N239" i="18" s="1"/>
  <c r="I238" i="18"/>
  <c r="H238" i="18"/>
  <c r="L238" i="18" s="1"/>
  <c r="G238" i="18"/>
  <c r="P238" i="18" s="1"/>
  <c r="F238" i="18"/>
  <c r="N238" i="18" s="1"/>
  <c r="I237" i="18"/>
  <c r="H237" i="18"/>
  <c r="L237" i="18" s="1"/>
  <c r="G237" i="18"/>
  <c r="P237" i="18" s="1"/>
  <c r="F237" i="18"/>
  <c r="M237" i="18" s="1"/>
  <c r="I236" i="18"/>
  <c r="H236" i="18"/>
  <c r="L236" i="18" s="1"/>
  <c r="G236" i="18"/>
  <c r="O236" i="18" s="1"/>
  <c r="F236" i="18"/>
  <c r="N236" i="18" s="1"/>
  <c r="I235" i="18"/>
  <c r="H235" i="18"/>
  <c r="K235" i="18" s="1"/>
  <c r="G235" i="18"/>
  <c r="O235" i="18" s="1"/>
  <c r="F235" i="18"/>
  <c r="M235" i="18" s="1"/>
  <c r="I234" i="18"/>
  <c r="H234" i="18"/>
  <c r="L234" i="18" s="1"/>
  <c r="G234" i="18"/>
  <c r="P234" i="18" s="1"/>
  <c r="F234" i="18"/>
  <c r="N234" i="18" s="1"/>
  <c r="I232" i="18"/>
  <c r="H232" i="18"/>
  <c r="K232" i="18" s="1"/>
  <c r="G232" i="18"/>
  <c r="P232" i="18" s="1"/>
  <c r="F232" i="18"/>
  <c r="N232" i="18" s="1"/>
  <c r="I231" i="18"/>
  <c r="H231" i="18"/>
  <c r="L231" i="18" s="1"/>
  <c r="G231" i="18"/>
  <c r="P231" i="18" s="1"/>
  <c r="F231" i="18"/>
  <c r="N231" i="18" s="1"/>
  <c r="I229" i="18"/>
  <c r="H229" i="18"/>
  <c r="L229" i="18" s="1"/>
  <c r="G229" i="18"/>
  <c r="P229" i="18" s="1"/>
  <c r="F229" i="18"/>
  <c r="N229" i="18" s="1"/>
  <c r="I228" i="18"/>
  <c r="H228" i="18"/>
  <c r="L228" i="18" s="1"/>
  <c r="G228" i="18"/>
  <c r="P228" i="18" s="1"/>
  <c r="F228" i="18"/>
  <c r="M228" i="18" s="1"/>
  <c r="I227" i="18"/>
  <c r="H227" i="18"/>
  <c r="L227" i="18" s="1"/>
  <c r="G227" i="18"/>
  <c r="O227" i="18" s="1"/>
  <c r="F227" i="18"/>
  <c r="N227" i="18" s="1"/>
  <c r="I226" i="18"/>
  <c r="H226" i="18"/>
  <c r="L226" i="18" s="1"/>
  <c r="G226" i="18"/>
  <c r="P226" i="18" s="1"/>
  <c r="F226" i="18"/>
  <c r="N226" i="18" s="1"/>
  <c r="I225" i="18"/>
  <c r="H225" i="18"/>
  <c r="K225" i="18" s="1"/>
  <c r="G225" i="18"/>
  <c r="P225" i="18" s="1"/>
  <c r="F225" i="18"/>
  <c r="N225" i="18" s="1"/>
  <c r="I197" i="18"/>
  <c r="H197" i="18"/>
  <c r="K197" i="18" s="1"/>
  <c r="G197" i="18"/>
  <c r="P197" i="18" s="1"/>
  <c r="F197" i="18"/>
  <c r="M197" i="18" s="1"/>
  <c r="I196" i="18"/>
  <c r="H196" i="18"/>
  <c r="L196" i="18" s="1"/>
  <c r="G196" i="18"/>
  <c r="P196" i="18" s="1"/>
  <c r="F196" i="18"/>
  <c r="N196" i="18" s="1"/>
  <c r="I175" i="18"/>
  <c r="H175" i="18"/>
  <c r="L175" i="18" s="1"/>
  <c r="G175" i="18"/>
  <c r="P175" i="18" s="1"/>
  <c r="F175" i="18"/>
  <c r="M175" i="18" s="1"/>
  <c r="I174" i="18"/>
  <c r="H174" i="18"/>
  <c r="L174" i="18" s="1"/>
  <c r="G174" i="18"/>
  <c r="O174" i="18" s="1"/>
  <c r="F174" i="18"/>
  <c r="M174" i="18" s="1"/>
  <c r="I173" i="18"/>
  <c r="H173" i="18"/>
  <c r="K173" i="18" s="1"/>
  <c r="G173" i="18"/>
  <c r="O173" i="18" s="1"/>
  <c r="F173" i="18"/>
  <c r="M173" i="18" s="1"/>
  <c r="I172" i="18"/>
  <c r="H172" i="18"/>
  <c r="K172" i="18" s="1"/>
  <c r="G172" i="18"/>
  <c r="P172" i="18" s="1"/>
  <c r="F172" i="18"/>
  <c r="N172" i="18" s="1"/>
  <c r="I151" i="18"/>
  <c r="H151" i="18"/>
  <c r="L151" i="18" s="1"/>
  <c r="G151" i="18"/>
  <c r="P151" i="18" s="1"/>
  <c r="F151" i="18"/>
  <c r="M151" i="18" s="1"/>
  <c r="I150" i="18"/>
  <c r="H150" i="18"/>
  <c r="L150" i="18" s="1"/>
  <c r="G150" i="18"/>
  <c r="P150" i="18" s="1"/>
  <c r="F150" i="18"/>
  <c r="N150" i="18" s="1"/>
  <c r="I149" i="18"/>
  <c r="H149" i="18"/>
  <c r="G149" i="18"/>
  <c r="P149" i="18" s="1"/>
  <c r="F149" i="18"/>
  <c r="M149" i="18" s="1"/>
  <c r="I134" i="18"/>
  <c r="H134" i="18"/>
  <c r="K134" i="18" s="1"/>
  <c r="P134" i="18"/>
  <c r="N134" i="18"/>
  <c r="I133" i="18"/>
  <c r="H133" i="18"/>
  <c r="L133" i="18" s="1"/>
  <c r="G133" i="18"/>
  <c r="P133" i="18" s="1"/>
  <c r="N133" i="18"/>
  <c r="I112" i="18"/>
  <c r="H112" i="18"/>
  <c r="L112" i="18" s="1"/>
  <c r="G112" i="18"/>
  <c r="P112" i="18" s="1"/>
  <c r="F112" i="18"/>
  <c r="N112" i="18" s="1"/>
  <c r="I111" i="18"/>
  <c r="H111" i="18"/>
  <c r="L111" i="18" s="1"/>
  <c r="G111" i="18"/>
  <c r="P111" i="18" s="1"/>
  <c r="F111" i="18"/>
  <c r="M111" i="18" s="1"/>
  <c r="I110" i="18"/>
  <c r="H110" i="18"/>
  <c r="L110" i="18" s="1"/>
  <c r="G110" i="18"/>
  <c r="P110" i="18" s="1"/>
  <c r="F110" i="18"/>
  <c r="N110" i="18" s="1"/>
  <c r="I109" i="18"/>
  <c r="H109" i="18"/>
  <c r="L109" i="18" s="1"/>
  <c r="G109" i="18"/>
  <c r="P109" i="18" s="1"/>
  <c r="F109" i="18"/>
  <c r="N109" i="18" s="1"/>
  <c r="I108" i="18"/>
  <c r="H108" i="18"/>
  <c r="L108" i="18" s="1"/>
  <c r="G108" i="18"/>
  <c r="O108" i="18" s="1"/>
  <c r="F108" i="18"/>
  <c r="N108" i="18" s="1"/>
  <c r="I107" i="18"/>
  <c r="H107" i="18"/>
  <c r="L107" i="18" s="1"/>
  <c r="G107" i="18"/>
  <c r="O107" i="18" s="1"/>
  <c r="F107" i="18"/>
  <c r="N107" i="18" s="1"/>
  <c r="I106" i="18"/>
  <c r="H106" i="18"/>
  <c r="L106" i="18" s="1"/>
  <c r="G106" i="18"/>
  <c r="O106" i="18" s="1"/>
  <c r="F106" i="18"/>
  <c r="N106" i="18" s="1"/>
  <c r="I105" i="18"/>
  <c r="H105" i="18"/>
  <c r="L105" i="18" s="1"/>
  <c r="G105" i="18"/>
  <c r="P105" i="18" s="1"/>
  <c r="F105" i="18"/>
  <c r="N105" i="18" s="1"/>
  <c r="I104" i="18"/>
  <c r="H104" i="18"/>
  <c r="L104" i="18" s="1"/>
  <c r="G104" i="18"/>
  <c r="P104" i="18" s="1"/>
  <c r="F104" i="18"/>
  <c r="N104" i="18" s="1"/>
  <c r="I103" i="18"/>
  <c r="H103" i="18"/>
  <c r="L103" i="18" s="1"/>
  <c r="G103" i="18"/>
  <c r="P103" i="18" s="1"/>
  <c r="F103" i="18"/>
  <c r="M103" i="18" s="1"/>
  <c r="I102" i="18"/>
  <c r="H102" i="18"/>
  <c r="K102" i="18" s="1"/>
  <c r="G102" i="18"/>
  <c r="P102" i="18" s="1"/>
  <c r="F102" i="18"/>
  <c r="N102" i="18" s="1"/>
  <c r="I101" i="18"/>
  <c r="H101" i="18"/>
  <c r="K101" i="18" s="1"/>
  <c r="G101" i="18"/>
  <c r="O101" i="18" s="1"/>
  <c r="F101" i="18"/>
  <c r="N101" i="18" s="1"/>
  <c r="I100" i="18"/>
  <c r="H100" i="18"/>
  <c r="L100" i="18" s="1"/>
  <c r="G100" i="18"/>
  <c r="O100" i="18" s="1"/>
  <c r="F100" i="18"/>
  <c r="N100" i="18" s="1"/>
  <c r="I99" i="18"/>
  <c r="H99" i="18"/>
  <c r="L99" i="18" s="1"/>
  <c r="G99" i="18"/>
  <c r="P99" i="18" s="1"/>
  <c r="F99" i="18"/>
  <c r="M99" i="18" s="1"/>
  <c r="I98" i="18"/>
  <c r="H98" i="18"/>
  <c r="K98" i="18" s="1"/>
  <c r="G98" i="18"/>
  <c r="O98" i="18" s="1"/>
  <c r="F98" i="18"/>
  <c r="N98" i="18" s="1"/>
  <c r="I97" i="18"/>
  <c r="H97" i="18"/>
  <c r="L97" i="18" s="1"/>
  <c r="G97" i="18"/>
  <c r="P97" i="18" s="1"/>
  <c r="F97" i="18"/>
  <c r="N97" i="18" s="1"/>
  <c r="I96" i="18"/>
  <c r="H96" i="18"/>
  <c r="K96" i="18" s="1"/>
  <c r="G96" i="18"/>
  <c r="P96" i="18" s="1"/>
  <c r="F96" i="18"/>
  <c r="N96" i="18" s="1"/>
  <c r="I95" i="18"/>
  <c r="H95" i="18"/>
  <c r="L95" i="18" s="1"/>
  <c r="G95" i="18"/>
  <c r="P95" i="18" s="1"/>
  <c r="F95" i="18"/>
  <c r="N95" i="18" s="1"/>
  <c r="I94" i="18"/>
  <c r="H94" i="18"/>
  <c r="K94" i="18" s="1"/>
  <c r="G94" i="18"/>
  <c r="P94" i="18" s="1"/>
  <c r="F94" i="18"/>
  <c r="N94" i="18" s="1"/>
  <c r="I93" i="18"/>
  <c r="H93" i="18"/>
  <c r="L93" i="18" s="1"/>
  <c r="G93" i="18"/>
  <c r="P93" i="18" s="1"/>
  <c r="F93" i="18"/>
  <c r="N93" i="18" s="1"/>
  <c r="I92" i="18"/>
  <c r="H92" i="18"/>
  <c r="K92" i="18" s="1"/>
  <c r="G92" i="18"/>
  <c r="P92" i="18" s="1"/>
  <c r="F92" i="18"/>
  <c r="N92" i="18" s="1"/>
  <c r="I91" i="18"/>
  <c r="H91" i="18"/>
  <c r="L91" i="18" s="1"/>
  <c r="G91" i="18"/>
  <c r="O91" i="18" s="1"/>
  <c r="F91" i="18"/>
  <c r="M91" i="18" s="1"/>
  <c r="I90" i="18"/>
  <c r="H90" i="18"/>
  <c r="K90" i="18" s="1"/>
  <c r="G90" i="18"/>
  <c r="O90" i="18" s="1"/>
  <c r="F90" i="18"/>
  <c r="N90" i="18" s="1"/>
  <c r="I89" i="18"/>
  <c r="H89" i="18"/>
  <c r="L89" i="18" s="1"/>
  <c r="G89" i="18"/>
  <c r="P89" i="18" s="1"/>
  <c r="F89" i="18"/>
  <c r="N89" i="18" s="1"/>
  <c r="I88" i="18"/>
  <c r="H88" i="18"/>
  <c r="L88" i="18" s="1"/>
  <c r="G88" i="18"/>
  <c r="O88" i="18" s="1"/>
  <c r="F88" i="18"/>
  <c r="N88" i="18" s="1"/>
  <c r="I87" i="18"/>
  <c r="H87" i="18"/>
  <c r="L87" i="18" s="1"/>
  <c r="G87" i="18"/>
  <c r="P87" i="18" s="1"/>
  <c r="F87" i="18"/>
  <c r="M87" i="18" s="1"/>
  <c r="I86" i="18"/>
  <c r="H86" i="18"/>
  <c r="L86" i="18" s="1"/>
  <c r="G86" i="18"/>
  <c r="P86" i="18" s="1"/>
  <c r="K458" i="18"/>
  <c r="K457" i="18"/>
  <c r="K456" i="18"/>
  <c r="K455" i="18"/>
  <c r="K454" i="18"/>
  <c r="K452" i="18"/>
  <c r="K451" i="18"/>
  <c r="P427" i="18"/>
  <c r="O427" i="18"/>
  <c r="N427" i="18"/>
  <c r="M427" i="18"/>
  <c r="L427" i="18"/>
  <c r="K427" i="18"/>
  <c r="P426" i="18"/>
  <c r="O426" i="18"/>
  <c r="N426" i="18"/>
  <c r="M426" i="18"/>
  <c r="L426" i="18"/>
  <c r="K426" i="18"/>
  <c r="K367" i="18"/>
  <c r="K340" i="18"/>
  <c r="K339" i="18"/>
  <c r="O308" i="18"/>
  <c r="K291" i="18"/>
  <c r="P202" i="18"/>
  <c r="O202" i="18"/>
  <c r="N202" i="18"/>
  <c r="M202" i="18"/>
  <c r="L202" i="18"/>
  <c r="K202" i="18"/>
  <c r="P201" i="18"/>
  <c r="O201" i="18"/>
  <c r="N201" i="18"/>
  <c r="M201" i="18"/>
  <c r="L201" i="18"/>
  <c r="K201" i="18"/>
  <c r="P200" i="18"/>
  <c r="O200" i="18"/>
  <c r="N200" i="18"/>
  <c r="M200" i="18"/>
  <c r="L200" i="18"/>
  <c r="K200" i="18"/>
  <c r="P199" i="18"/>
  <c r="O199" i="18"/>
  <c r="N199" i="18"/>
  <c r="M199" i="18"/>
  <c r="L199" i="18"/>
  <c r="K199" i="18"/>
  <c r="P198" i="18"/>
  <c r="O198" i="18"/>
  <c r="N198" i="18"/>
  <c r="M198" i="18"/>
  <c r="L198" i="18"/>
  <c r="K198" i="18"/>
  <c r="P118" i="18"/>
  <c r="O118" i="18"/>
  <c r="N118" i="18"/>
  <c r="M118" i="18"/>
  <c r="L118" i="18"/>
  <c r="K118" i="18"/>
  <c r="P117" i="18"/>
  <c r="O117" i="18"/>
  <c r="N117" i="18"/>
  <c r="M117" i="18"/>
  <c r="L117" i="18"/>
  <c r="K117" i="18"/>
  <c r="P116" i="18"/>
  <c r="O116" i="18"/>
  <c r="N116" i="18"/>
  <c r="M116" i="18"/>
  <c r="L116" i="18"/>
  <c r="K116" i="18"/>
  <c r="C53" i="18"/>
  <c r="M16" i="20" s="1"/>
  <c r="C52" i="18"/>
  <c r="M15" i="20" s="1"/>
  <c r="C51" i="18"/>
  <c r="M14" i="20" s="1"/>
  <c r="C50" i="18"/>
  <c r="M13" i="20" s="1"/>
  <c r="C49" i="18"/>
  <c r="M12" i="20" s="1"/>
  <c r="C48" i="18"/>
  <c r="M11" i="20" s="1"/>
  <c r="C47" i="18"/>
  <c r="M10" i="20" s="1"/>
  <c r="C46" i="18"/>
  <c r="M9" i="20" s="1"/>
  <c r="AB4" i="18"/>
  <c r="AB5" i="18" s="1"/>
  <c r="P407" i="15"/>
  <c r="O407" i="15"/>
  <c r="N407" i="15"/>
  <c r="M407" i="15"/>
  <c r="L407" i="15"/>
  <c r="K407" i="15"/>
  <c r="P404" i="15"/>
  <c r="O404" i="15"/>
  <c r="N404" i="15"/>
  <c r="M404" i="15"/>
  <c r="L404" i="15"/>
  <c r="K404" i="15"/>
  <c r="P366" i="15"/>
  <c r="O366" i="15"/>
  <c r="N366" i="15"/>
  <c r="M366" i="15"/>
  <c r="L366" i="15"/>
  <c r="K366" i="15"/>
  <c r="P362" i="15"/>
  <c r="O362" i="15"/>
  <c r="N362" i="15"/>
  <c r="M362" i="15"/>
  <c r="L362" i="15"/>
  <c r="K362" i="15"/>
  <c r="C52" i="15"/>
  <c r="C17" i="20" s="1"/>
  <c r="C51" i="15"/>
  <c r="C16" i="20" s="1"/>
  <c r="C50" i="15"/>
  <c r="C15" i="20" s="1"/>
  <c r="C49" i="15"/>
  <c r="C14" i="20" s="1"/>
  <c r="C48" i="15"/>
  <c r="C13" i="20" s="1"/>
  <c r="C47" i="15"/>
  <c r="C12" i="20" s="1"/>
  <c r="C46" i="15"/>
  <c r="C11" i="20" s="1"/>
  <c r="C45" i="15"/>
  <c r="C10" i="20" s="1"/>
  <c r="C44" i="15"/>
  <c r="C9" i="20" s="1"/>
  <c r="L310" i="18" l="1"/>
  <c r="L412" i="18"/>
  <c r="K315" i="18"/>
  <c r="K414" i="18"/>
  <c r="K332" i="18"/>
  <c r="L232" i="18"/>
  <c r="G52" i="18"/>
  <c r="F52" i="18" s="1"/>
  <c r="P15" i="20" s="1"/>
  <c r="L377" i="18"/>
  <c r="K334" i="18"/>
  <c r="L260" i="18"/>
  <c r="K150" i="18"/>
  <c r="K174" i="18"/>
  <c r="L235" i="18"/>
  <c r="K296" i="18"/>
  <c r="L363" i="18"/>
  <c r="L92" i="18"/>
  <c r="L241" i="18"/>
  <c r="K104" i="18"/>
  <c r="K246" i="18"/>
  <c r="K302" i="18"/>
  <c r="L320" i="18"/>
  <c r="P367" i="18"/>
  <c r="O370" i="18"/>
  <c r="L379" i="18"/>
  <c r="K416" i="18"/>
  <c r="P377" i="18"/>
  <c r="L336" i="18"/>
  <c r="K108" i="18"/>
  <c r="K250" i="18"/>
  <c r="K381" i="18"/>
  <c r="K284" i="18"/>
  <c r="K361" i="18"/>
  <c r="L262" i="18"/>
  <c r="K322" i="18"/>
  <c r="K372" i="18"/>
  <c r="K110" i="18"/>
  <c r="K256" i="18"/>
  <c r="L305" i="18"/>
  <c r="K324" i="18"/>
  <c r="K410" i="18"/>
  <c r="K421" i="18"/>
  <c r="K286" i="18"/>
  <c r="L307" i="18"/>
  <c r="K326" i="18"/>
  <c r="L375" i="18"/>
  <c r="K404" i="18"/>
  <c r="L405" i="18"/>
  <c r="L370" i="18"/>
  <c r="L258" i="18"/>
  <c r="L288" i="18"/>
  <c r="P282" i="18"/>
  <c r="O258" i="18"/>
  <c r="O317" i="18"/>
  <c r="O332" i="18"/>
  <c r="O375" i="18"/>
  <c r="O363" i="18"/>
  <c r="P248" i="18"/>
  <c r="O320" i="18"/>
  <c r="P106" i="18"/>
  <c r="P302" i="18"/>
  <c r="L425" i="18"/>
  <c r="P271" i="18"/>
  <c r="O294" i="18"/>
  <c r="O336" i="18"/>
  <c r="O338" i="18"/>
  <c r="L94" i="18"/>
  <c r="L225" i="18"/>
  <c r="L98" i="18"/>
  <c r="K100" i="18"/>
  <c r="M412" i="18"/>
  <c r="N416" i="18"/>
  <c r="P250" i="18"/>
  <c r="P274" i="18"/>
  <c r="P284" i="18"/>
  <c r="O412" i="18"/>
  <c r="O416" i="18"/>
  <c r="O305" i="18"/>
  <c r="O328" i="18"/>
  <c r="P381" i="18"/>
  <c r="P235" i="18"/>
  <c r="O252" i="18"/>
  <c r="O276" i="18"/>
  <c r="O418" i="18"/>
  <c r="O286" i="18"/>
  <c r="O112" i="18"/>
  <c r="P296" i="18"/>
  <c r="O244" i="18"/>
  <c r="O262" i="18"/>
  <c r="P278" i="18"/>
  <c r="O299" i="18"/>
  <c r="O404" i="18"/>
  <c r="O414" i="18"/>
  <c r="O425" i="18"/>
  <c r="O264" i="18"/>
  <c r="O288" i="18"/>
  <c r="P334" i="18"/>
  <c r="O239" i="18"/>
  <c r="O307" i="18"/>
  <c r="O241" i="18"/>
  <c r="O280" i="18"/>
  <c r="P322" i="18"/>
  <c r="P405" i="18"/>
  <c r="P256" i="18"/>
  <c r="P310" i="18"/>
  <c r="O361" i="18"/>
  <c r="O379" i="18"/>
  <c r="O96" i="18"/>
  <c r="K112" i="18"/>
  <c r="K229" i="18"/>
  <c r="K88" i="18"/>
  <c r="K106" i="18"/>
  <c r="L134" i="18"/>
  <c r="K237" i="18"/>
  <c r="L102" i="18"/>
  <c r="P331" i="18"/>
  <c r="O240" i="18"/>
  <c r="K273" i="18"/>
  <c r="K376" i="18"/>
  <c r="K368" i="18"/>
  <c r="O232" i="18"/>
  <c r="L90" i="18"/>
  <c r="P100" i="18"/>
  <c r="O110" i="18"/>
  <c r="L172" i="18"/>
  <c r="O254" i="18"/>
  <c r="O225" i="18"/>
  <c r="P174" i="18"/>
  <c r="L96" i="18"/>
  <c r="N281" i="18"/>
  <c r="N325" i="18"/>
  <c r="N305" i="18"/>
  <c r="O335" i="18"/>
  <c r="M418" i="18"/>
  <c r="N336" i="18"/>
  <c r="M404" i="18"/>
  <c r="O327" i="18"/>
  <c r="O133" i="18"/>
  <c r="O413" i="18"/>
  <c r="K337" i="18"/>
  <c r="P337" i="18"/>
  <c r="O86" i="18"/>
  <c r="O102" i="18"/>
  <c r="O134" i="18"/>
  <c r="K227" i="18"/>
  <c r="L239" i="18"/>
  <c r="P260" i="18"/>
  <c r="O273" i="18"/>
  <c r="N328" i="18"/>
  <c r="P90" i="18"/>
  <c r="P98" i="18"/>
  <c r="O172" i="18"/>
  <c r="O94" i="18"/>
  <c r="G49" i="18"/>
  <c r="F49" i="18" s="1"/>
  <c r="P12" i="20" s="1"/>
  <c r="L101" i="18"/>
  <c r="K107" i="18"/>
  <c r="L173" i="18"/>
  <c r="F161" i="18" s="1"/>
  <c r="P80" i="20" s="1"/>
  <c r="K231" i="18"/>
  <c r="L325" i="18"/>
  <c r="L422" i="18"/>
  <c r="K411" i="18"/>
  <c r="K417" i="18"/>
  <c r="L362" i="18"/>
  <c r="L371" i="18"/>
  <c r="K382" i="18"/>
  <c r="K175" i="18"/>
  <c r="K263" i="18"/>
  <c r="K327" i="18"/>
  <c r="O251" i="18"/>
  <c r="L374" i="18"/>
  <c r="L378" i="18"/>
  <c r="L415" i="18"/>
  <c r="L419" i="18"/>
  <c r="G53" i="18"/>
  <c r="F53" i="18" s="1"/>
  <c r="P16" i="20" s="1"/>
  <c r="K93" i="18"/>
  <c r="O228" i="18"/>
  <c r="P236" i="18"/>
  <c r="L285" i="18"/>
  <c r="L360" i="18"/>
  <c r="K413" i="18"/>
  <c r="O109" i="18"/>
  <c r="P173" i="18"/>
  <c r="O255" i="18"/>
  <c r="P285" i="18"/>
  <c r="P301" i="18"/>
  <c r="P323" i="18"/>
  <c r="P380" i="18"/>
  <c r="P422" i="18"/>
  <c r="P279" i="18"/>
  <c r="O406" i="18"/>
  <c r="O407" i="18"/>
  <c r="G48" i="18"/>
  <c r="F48" i="18" s="1"/>
  <c r="P11" i="20" s="1"/>
  <c r="P101" i="18"/>
  <c r="O151" i="18"/>
  <c r="O247" i="18"/>
  <c r="O283" i="18"/>
  <c r="O293" i="18"/>
  <c r="O316" i="18"/>
  <c r="O321" i="18"/>
  <c r="O89" i="18"/>
  <c r="O234" i="18"/>
  <c r="O238" i="18"/>
  <c r="O261" i="18"/>
  <c r="K268" i="18"/>
  <c r="O287" i="18"/>
  <c r="O298" i="18"/>
  <c r="M302" i="18"/>
  <c r="O306" i="18"/>
  <c r="K328" i="18"/>
  <c r="P415" i="18"/>
  <c r="O325" i="18"/>
  <c r="O362" i="18"/>
  <c r="O378" i="18"/>
  <c r="P257" i="18"/>
  <c r="O270" i="18"/>
  <c r="P275" i="18"/>
  <c r="O368" i="18"/>
  <c r="P107" i="18"/>
  <c r="O175" i="18"/>
  <c r="O231" i="18"/>
  <c r="P243" i="18"/>
  <c r="K254" i="18"/>
  <c r="K299" i="18"/>
  <c r="O304" i="18"/>
  <c r="O319" i="18"/>
  <c r="O333" i="18"/>
  <c r="O95" i="18"/>
  <c r="O149" i="18"/>
  <c r="O281" i="18"/>
  <c r="O295" i="18"/>
  <c r="O314" i="18"/>
  <c r="O329" i="18"/>
  <c r="P277" i="18"/>
  <c r="O360" i="18"/>
  <c r="P371" i="18"/>
  <c r="P424" i="18"/>
  <c r="O410" i="18"/>
  <c r="O419" i="18"/>
  <c r="O417" i="18"/>
  <c r="P376" i="18"/>
  <c r="O382" i="18"/>
  <c r="O374" i="18"/>
  <c r="O364" i="18"/>
  <c r="O324" i="18"/>
  <c r="O326" i="18"/>
  <c r="P311" i="18"/>
  <c r="O290" i="18"/>
  <c r="O268" i="18"/>
  <c r="O245" i="18"/>
  <c r="P249" i="18"/>
  <c r="O253" i="18"/>
  <c r="P259" i="18"/>
  <c r="O246" i="18"/>
  <c r="O197" i="18"/>
  <c r="P263" i="18"/>
  <c r="M226" i="18"/>
  <c r="O226" i="18"/>
  <c r="M422" i="18"/>
  <c r="N413" i="18"/>
  <c r="P411" i="18"/>
  <c r="M376" i="18"/>
  <c r="M374" i="18"/>
  <c r="M371" i="18"/>
  <c r="N326" i="18"/>
  <c r="M301" i="18"/>
  <c r="O266" i="18"/>
  <c r="M256" i="18"/>
  <c r="N255" i="18"/>
  <c r="M251" i="18"/>
  <c r="N249" i="18"/>
  <c r="M248" i="18"/>
  <c r="M246" i="18"/>
  <c r="N244" i="18"/>
  <c r="M243" i="18"/>
  <c r="N228" i="18"/>
  <c r="P227" i="18"/>
  <c r="N197" i="18"/>
  <c r="F186" i="18" s="1"/>
  <c r="P99" i="20" s="1"/>
  <c r="N173" i="18"/>
  <c r="N151" i="18"/>
  <c r="K87" i="18"/>
  <c r="K99" i="18"/>
  <c r="K151" i="18"/>
  <c r="K228" i="18"/>
  <c r="K249" i="18"/>
  <c r="K261" i="18"/>
  <c r="K298" i="18"/>
  <c r="K311" i="18"/>
  <c r="K331" i="18"/>
  <c r="G46" i="18"/>
  <c r="F46" i="18" s="1"/>
  <c r="P9" i="20" s="1"/>
  <c r="K226" i="18"/>
  <c r="K245" i="18"/>
  <c r="K247" i="18"/>
  <c r="K105" i="18"/>
  <c r="K149" i="18"/>
  <c r="K308" i="18"/>
  <c r="K91" i="18"/>
  <c r="K97" i="18"/>
  <c r="K111" i="18"/>
  <c r="G47" i="18"/>
  <c r="Q10" i="20" s="1"/>
  <c r="K133" i="18"/>
  <c r="F122" i="18" s="1"/>
  <c r="P50" i="20" s="1"/>
  <c r="L149" i="18"/>
  <c r="L197" i="18"/>
  <c r="F185" i="18" s="1"/>
  <c r="P98" i="20" s="1"/>
  <c r="K236" i="18"/>
  <c r="K89" i="18"/>
  <c r="K95" i="18"/>
  <c r="P108" i="18"/>
  <c r="M133" i="18"/>
  <c r="K255" i="18"/>
  <c r="K257" i="18"/>
  <c r="K266" i="18"/>
  <c r="K304" i="18"/>
  <c r="K314" i="18"/>
  <c r="K103" i="18"/>
  <c r="K109" i="18"/>
  <c r="K240" i="18"/>
  <c r="K319" i="18"/>
  <c r="K253" i="18"/>
  <c r="L293" i="18"/>
  <c r="K333" i="18"/>
  <c r="K406" i="18"/>
  <c r="M250" i="18"/>
  <c r="M264" i="18"/>
  <c r="M296" i="18"/>
  <c r="N405" i="18"/>
  <c r="M410" i="18"/>
  <c r="M134" i="18"/>
  <c r="N175" i="18"/>
  <c r="M258" i="18"/>
  <c r="M262" i="18"/>
  <c r="M268" i="18"/>
  <c r="M294" i="18"/>
  <c r="M317" i="18"/>
  <c r="M382" i="18"/>
  <c r="M92" i="18"/>
  <c r="M150" i="18"/>
  <c r="F139" i="18" s="1"/>
  <c r="M227" i="18"/>
  <c r="N291" i="18"/>
  <c r="N315" i="18"/>
  <c r="M90" i="18"/>
  <c r="O92" i="18"/>
  <c r="O104" i="18"/>
  <c r="O150" i="18"/>
  <c r="O196" i="18"/>
  <c r="M232" i="18"/>
  <c r="N235" i="18"/>
  <c r="O237" i="18"/>
  <c r="N282" i="18"/>
  <c r="M284" i="18"/>
  <c r="M286" i="18"/>
  <c r="M288" i="18"/>
  <c r="O291" i="18"/>
  <c r="N298" i="18"/>
  <c r="O312" i="18"/>
  <c r="O315" i="18"/>
  <c r="O330" i="18"/>
  <c r="N367" i="18"/>
  <c r="O372" i="18"/>
  <c r="M414" i="18"/>
  <c r="M94" i="18"/>
  <c r="M276" i="18"/>
  <c r="M332" i="18"/>
  <c r="N237" i="18"/>
  <c r="M312" i="18"/>
  <c r="M88" i="18"/>
  <c r="M280" i="18"/>
  <c r="M338" i="18"/>
  <c r="N363" i="18"/>
  <c r="O421" i="18"/>
  <c r="M423" i="18"/>
  <c r="O423" i="18"/>
  <c r="N406" i="18"/>
  <c r="M375" i="18"/>
  <c r="N381" i="18"/>
  <c r="M379" i="18"/>
  <c r="M370" i="18"/>
  <c r="M364" i="18"/>
  <c r="M360" i="18"/>
  <c r="M324" i="18"/>
  <c r="N330" i="18"/>
  <c r="M320" i="18"/>
  <c r="M322" i="18"/>
  <c r="N335" i="18"/>
  <c r="M319" i="18"/>
  <c r="M337" i="18"/>
  <c r="M321" i="18"/>
  <c r="M333" i="18"/>
  <c r="M316" i="18"/>
  <c r="M307" i="18"/>
  <c r="M285" i="18"/>
  <c r="M274" i="18"/>
  <c r="M279" i="18"/>
  <c r="N266" i="18"/>
  <c r="M245" i="18"/>
  <c r="M252" i="18"/>
  <c r="N254" i="18"/>
  <c r="M240" i="18"/>
  <c r="M239" i="18"/>
  <c r="M231" i="18"/>
  <c r="N149" i="18"/>
  <c r="M96" i="18"/>
  <c r="M98" i="18"/>
  <c r="M100" i="18"/>
  <c r="M108" i="18"/>
  <c r="M102" i="18"/>
  <c r="M104" i="18"/>
  <c r="M110" i="18"/>
  <c r="M112" i="18"/>
  <c r="M425" i="18"/>
  <c r="M424" i="18"/>
  <c r="N421" i="18"/>
  <c r="M419" i="18"/>
  <c r="M417" i="18"/>
  <c r="M415" i="18"/>
  <c r="M411" i="18"/>
  <c r="M407" i="18"/>
  <c r="M380" i="18"/>
  <c r="M378" i="18"/>
  <c r="M377" i="18"/>
  <c r="M372" i="18"/>
  <c r="M368" i="18"/>
  <c r="M362" i="18"/>
  <c r="M361" i="18"/>
  <c r="N327" i="18"/>
  <c r="M329" i="18"/>
  <c r="M331" i="18"/>
  <c r="M334" i="18"/>
  <c r="M323" i="18"/>
  <c r="M314" i="18"/>
  <c r="M311" i="18"/>
  <c r="M310" i="18"/>
  <c r="M308" i="18"/>
  <c r="M306" i="18"/>
  <c r="M304" i="18"/>
  <c r="M299" i="18"/>
  <c r="M295" i="18"/>
  <c r="M293" i="18"/>
  <c r="M290" i="18"/>
  <c r="N287" i="18"/>
  <c r="M283" i="18"/>
  <c r="M278" i="18"/>
  <c r="N275" i="18"/>
  <c r="M273" i="18"/>
  <c r="M271" i="18"/>
  <c r="N270" i="18"/>
  <c r="M263" i="18"/>
  <c r="M261" i="18"/>
  <c r="N260" i="18"/>
  <c r="M259" i="18"/>
  <c r="M257" i="18"/>
  <c r="M253" i="18"/>
  <c r="N247" i="18"/>
  <c r="M241" i="18"/>
  <c r="M238" i="18"/>
  <c r="M236" i="18"/>
  <c r="M234" i="18"/>
  <c r="M229" i="18"/>
  <c r="M225" i="18"/>
  <c r="M196" i="18"/>
  <c r="F180" i="18" s="1"/>
  <c r="P93" i="20" s="1"/>
  <c r="N174" i="18"/>
  <c r="M172" i="18"/>
  <c r="F156" i="18" s="1"/>
  <c r="P75" i="20" s="1"/>
  <c r="P88" i="18"/>
  <c r="M106" i="18"/>
  <c r="K424" i="18"/>
  <c r="K423" i="18"/>
  <c r="K418" i="18"/>
  <c r="K407" i="18"/>
  <c r="K380" i="18"/>
  <c r="K364" i="18"/>
  <c r="K338" i="18"/>
  <c r="K335" i="18"/>
  <c r="K330" i="18"/>
  <c r="K329" i="18"/>
  <c r="K323" i="18"/>
  <c r="K321" i="18"/>
  <c r="K312" i="18"/>
  <c r="K306" i="18"/>
  <c r="K301" i="18"/>
  <c r="K290" i="18"/>
  <c r="K287" i="18"/>
  <c r="M277" i="18"/>
  <c r="K271" i="18"/>
  <c r="K270" i="18"/>
  <c r="K264" i="18"/>
  <c r="K259" i="18"/>
  <c r="K252" i="18"/>
  <c r="K251" i="18"/>
  <c r="K248" i="18"/>
  <c r="K244" i="18"/>
  <c r="K243" i="18"/>
  <c r="K238" i="18"/>
  <c r="G51" i="18"/>
  <c r="K234" i="18"/>
  <c r="O229" i="18"/>
  <c r="G50" i="18"/>
  <c r="K196" i="18"/>
  <c r="F179" i="18" s="1"/>
  <c r="P92" i="20" s="1"/>
  <c r="N103" i="18"/>
  <c r="N91" i="18"/>
  <c r="O97" i="18"/>
  <c r="O103" i="18"/>
  <c r="N111" i="18"/>
  <c r="M95" i="18"/>
  <c r="P91" i="18"/>
  <c r="N99" i="18"/>
  <c r="O105" i="18"/>
  <c r="O111" i="18"/>
  <c r="M107" i="18"/>
  <c r="N87" i="18"/>
  <c r="O93" i="18"/>
  <c r="O99" i="18"/>
  <c r="O87" i="18"/>
  <c r="K86" i="18"/>
  <c r="M89" i="18"/>
  <c r="M93" i="18"/>
  <c r="M97" i="18"/>
  <c r="M101" i="18"/>
  <c r="M105" i="18"/>
  <c r="M109" i="18"/>
  <c r="M86" i="18"/>
  <c r="F187" i="18"/>
  <c r="P100" i="20" s="1"/>
  <c r="G52" i="15"/>
  <c r="F52" i="15" s="1"/>
  <c r="G49" i="15"/>
  <c r="F49" i="15" s="1"/>
  <c r="G51" i="15"/>
  <c r="F51" i="15" s="1"/>
  <c r="P196" i="15"/>
  <c r="P195" i="15"/>
  <c r="P194" i="15"/>
  <c r="P193" i="15"/>
  <c r="O196" i="15"/>
  <c r="O195" i="15"/>
  <c r="O194" i="15"/>
  <c r="O193" i="15"/>
  <c r="P192" i="15"/>
  <c r="P238" i="15"/>
  <c r="O192" i="15"/>
  <c r="O238" i="15"/>
  <c r="P291" i="15"/>
  <c r="P292" i="15"/>
  <c r="O291" i="15"/>
  <c r="O292" i="15"/>
  <c r="N291" i="15"/>
  <c r="N292" i="15"/>
  <c r="M291" i="15"/>
  <c r="M292" i="15"/>
  <c r="P271" i="15"/>
  <c r="P272" i="15"/>
  <c r="P273" i="15"/>
  <c r="P274" i="15"/>
  <c r="P275" i="15"/>
  <c r="P276" i="15"/>
  <c r="P277" i="15"/>
  <c r="P278" i="15"/>
  <c r="P279" i="15"/>
  <c r="P280" i="15"/>
  <c r="O271" i="15"/>
  <c r="O272" i="15"/>
  <c r="O273" i="15"/>
  <c r="O274" i="15"/>
  <c r="O275" i="15"/>
  <c r="O276" i="15"/>
  <c r="O277" i="15"/>
  <c r="O278" i="15"/>
  <c r="O279" i="15"/>
  <c r="O280" i="15"/>
  <c r="P460" i="15"/>
  <c r="O460" i="15"/>
  <c r="N460" i="15"/>
  <c r="M460" i="15"/>
  <c r="L460" i="15"/>
  <c r="K460" i="15"/>
  <c r="P455" i="15"/>
  <c r="O455" i="15"/>
  <c r="N455" i="15"/>
  <c r="M455" i="15"/>
  <c r="L455" i="15"/>
  <c r="K455" i="15"/>
  <c r="P453" i="15"/>
  <c r="O453" i="15"/>
  <c r="N453" i="15"/>
  <c r="M453" i="15"/>
  <c r="L453" i="15"/>
  <c r="K453" i="15"/>
  <c r="P452" i="15"/>
  <c r="O452" i="15"/>
  <c r="N452" i="15"/>
  <c r="M452" i="15"/>
  <c r="L452" i="15"/>
  <c r="K452" i="15"/>
  <c r="P381" i="15"/>
  <c r="O381" i="15"/>
  <c r="P369" i="15"/>
  <c r="P370" i="15"/>
  <c r="P371" i="15"/>
  <c r="P373" i="15"/>
  <c r="P374" i="15"/>
  <c r="P375" i="15"/>
  <c r="P376" i="15"/>
  <c r="P377" i="15"/>
  <c r="P378" i="15"/>
  <c r="P379" i="15"/>
  <c r="P380" i="15"/>
  <c r="O369" i="15"/>
  <c r="O370" i="15"/>
  <c r="O371" i="15"/>
  <c r="O373" i="15"/>
  <c r="O374" i="15"/>
  <c r="O375" i="15"/>
  <c r="O376" i="15"/>
  <c r="O377" i="15"/>
  <c r="O378" i="15"/>
  <c r="O379" i="15"/>
  <c r="O380" i="15"/>
  <c r="P314" i="15"/>
  <c r="P313" i="15"/>
  <c r="O313" i="15"/>
  <c r="O314" i="15"/>
  <c r="N369" i="15"/>
  <c r="N370" i="15"/>
  <c r="N371" i="15"/>
  <c r="N373" i="15"/>
  <c r="N374" i="15"/>
  <c r="N375" i="15"/>
  <c r="N376" i="15"/>
  <c r="N377" i="15"/>
  <c r="N378" i="15"/>
  <c r="N379" i="15"/>
  <c r="N380" i="15"/>
  <c r="N381" i="15"/>
  <c r="M369" i="15"/>
  <c r="M370" i="15"/>
  <c r="M371" i="15"/>
  <c r="M373" i="15"/>
  <c r="M374" i="15"/>
  <c r="M375" i="15"/>
  <c r="M376" i="15"/>
  <c r="M377" i="15"/>
  <c r="M378" i="15"/>
  <c r="M379" i="15"/>
  <c r="M380" i="15"/>
  <c r="M381" i="15"/>
  <c r="L369" i="15"/>
  <c r="L370" i="15"/>
  <c r="L371" i="15"/>
  <c r="L373" i="15"/>
  <c r="L374" i="15"/>
  <c r="L375" i="15"/>
  <c r="L376" i="15"/>
  <c r="L377" i="15"/>
  <c r="L378" i="15"/>
  <c r="L379" i="15"/>
  <c r="L380" i="15"/>
  <c r="L381" i="15"/>
  <c r="K369" i="15"/>
  <c r="K370" i="15"/>
  <c r="K371" i="15"/>
  <c r="K373" i="15"/>
  <c r="K374" i="15"/>
  <c r="K375" i="15"/>
  <c r="K376" i="15"/>
  <c r="K377" i="15"/>
  <c r="K378" i="15"/>
  <c r="K379" i="15"/>
  <c r="K380" i="15"/>
  <c r="K381" i="15"/>
  <c r="N313" i="15"/>
  <c r="N314" i="15"/>
  <c r="M313" i="15"/>
  <c r="M314" i="15"/>
  <c r="K313" i="15"/>
  <c r="K314" i="15"/>
  <c r="L220" i="15"/>
  <c r="K317" i="15"/>
  <c r="K318" i="15"/>
  <c r="K319" i="15"/>
  <c r="K320" i="15"/>
  <c r="K321" i="15"/>
  <c r="K322" i="15"/>
  <c r="K323" i="15"/>
  <c r="K324" i="15"/>
  <c r="K325" i="15"/>
  <c r="K326" i="15"/>
  <c r="K327" i="15"/>
  <c r="K328" i="15"/>
  <c r="K329" i="15"/>
  <c r="K330" i="15"/>
  <c r="K331" i="15"/>
  <c r="K332" i="15"/>
  <c r="K333" i="15"/>
  <c r="K334" i="15"/>
  <c r="K335" i="15"/>
  <c r="K336" i="15"/>
  <c r="K337" i="15"/>
  <c r="K291" i="15"/>
  <c r="K292" i="15"/>
  <c r="K293" i="15"/>
  <c r="K271" i="15"/>
  <c r="K272" i="15"/>
  <c r="K273" i="15"/>
  <c r="K274" i="15"/>
  <c r="K275" i="15"/>
  <c r="K276" i="15"/>
  <c r="K277" i="15"/>
  <c r="K278" i="15"/>
  <c r="K279" i="15"/>
  <c r="K280" i="15"/>
  <c r="K281" i="15"/>
  <c r="K282" i="15"/>
  <c r="K283" i="15"/>
  <c r="K284" i="15"/>
  <c r="K285" i="15"/>
  <c r="K241" i="15"/>
  <c r="K242" i="15"/>
  <c r="K243" i="15"/>
  <c r="K244" i="15"/>
  <c r="K245" i="15"/>
  <c r="K246" i="15"/>
  <c r="K247" i="15"/>
  <c r="K248" i="15"/>
  <c r="K249" i="15"/>
  <c r="K250" i="15"/>
  <c r="K251" i="15"/>
  <c r="K252" i="15"/>
  <c r="K253" i="15"/>
  <c r="K254" i="15"/>
  <c r="K255" i="15"/>
  <c r="K256" i="15"/>
  <c r="K257" i="15"/>
  <c r="K258" i="15"/>
  <c r="K259" i="15"/>
  <c r="K260" i="15"/>
  <c r="K261" i="15"/>
  <c r="N271" i="15"/>
  <c r="N272" i="15"/>
  <c r="N273" i="15"/>
  <c r="N274" i="15"/>
  <c r="N275" i="15"/>
  <c r="N276" i="15"/>
  <c r="N277" i="15"/>
  <c r="N278" i="15"/>
  <c r="N279" i="15"/>
  <c r="N280" i="15"/>
  <c r="M271" i="15"/>
  <c r="M272" i="15"/>
  <c r="M273" i="15"/>
  <c r="M274" i="15"/>
  <c r="M275" i="15"/>
  <c r="M276" i="15"/>
  <c r="M277" i="15"/>
  <c r="M278" i="15"/>
  <c r="M279" i="15"/>
  <c r="M280" i="15"/>
  <c r="N238" i="15"/>
  <c r="N193" i="15"/>
  <c r="N194" i="15"/>
  <c r="N195" i="15"/>
  <c r="N196" i="15"/>
  <c r="N197" i="15"/>
  <c r="M238" i="15"/>
  <c r="M193" i="15"/>
  <c r="M194" i="15"/>
  <c r="M195" i="15"/>
  <c r="M196" i="15"/>
  <c r="M197" i="15"/>
  <c r="L238" i="15"/>
  <c r="L193" i="15"/>
  <c r="L194" i="15"/>
  <c r="L195" i="15"/>
  <c r="L196" i="15"/>
  <c r="L197" i="15"/>
  <c r="K238" i="15"/>
  <c r="K193" i="15"/>
  <c r="K194" i="15"/>
  <c r="K195" i="15"/>
  <c r="K196" i="15"/>
  <c r="K197" i="15"/>
  <c r="N192" i="15"/>
  <c r="M192" i="15"/>
  <c r="L192" i="15"/>
  <c r="K192" i="15"/>
  <c r="N111" i="15"/>
  <c r="M111" i="15"/>
  <c r="N108" i="15"/>
  <c r="N109" i="15"/>
  <c r="N110" i="15"/>
  <c r="N105" i="15"/>
  <c r="N106" i="15"/>
  <c r="M105" i="15"/>
  <c r="M106" i="15"/>
  <c r="K105" i="15"/>
  <c r="K106" i="15"/>
  <c r="M108" i="15"/>
  <c r="M109" i="15"/>
  <c r="M110" i="15"/>
  <c r="K108" i="15"/>
  <c r="K109" i="15"/>
  <c r="K110" i="15"/>
  <c r="K111" i="15"/>
  <c r="K87" i="15"/>
  <c r="L87" i="15"/>
  <c r="M87" i="15"/>
  <c r="N87" i="15"/>
  <c r="O87" i="15"/>
  <c r="P87" i="15"/>
  <c r="P236" i="15"/>
  <c r="O236" i="15"/>
  <c r="N236" i="15"/>
  <c r="M236" i="15"/>
  <c r="L236" i="15"/>
  <c r="K236" i="15"/>
  <c r="P268" i="15"/>
  <c r="O268" i="15"/>
  <c r="N268" i="15"/>
  <c r="M268" i="15"/>
  <c r="L268" i="15"/>
  <c r="K268" i="15"/>
  <c r="P267" i="15"/>
  <c r="O267" i="15"/>
  <c r="N267" i="15"/>
  <c r="M267" i="15"/>
  <c r="L267" i="15"/>
  <c r="K267" i="15"/>
  <c r="P428" i="15"/>
  <c r="O428" i="15"/>
  <c r="N428" i="15"/>
  <c r="M428" i="15"/>
  <c r="L428" i="15"/>
  <c r="K428" i="15"/>
  <c r="P427" i="15"/>
  <c r="O427" i="15"/>
  <c r="N427" i="15"/>
  <c r="M427" i="15"/>
  <c r="L427" i="15"/>
  <c r="K427" i="15"/>
  <c r="P426" i="15"/>
  <c r="O426" i="15"/>
  <c r="N426" i="15"/>
  <c r="M426" i="15"/>
  <c r="L426" i="15"/>
  <c r="K426" i="15"/>
  <c r="P425" i="15"/>
  <c r="O425" i="15"/>
  <c r="N425" i="15"/>
  <c r="M425" i="15"/>
  <c r="L425" i="15"/>
  <c r="K425" i="15"/>
  <c r="P424" i="15"/>
  <c r="O424" i="15"/>
  <c r="N424" i="15"/>
  <c r="M424" i="15"/>
  <c r="L424" i="15"/>
  <c r="K424" i="15"/>
  <c r="P423" i="15"/>
  <c r="O423" i="15"/>
  <c r="N423" i="15"/>
  <c r="M423" i="15"/>
  <c r="L423" i="15"/>
  <c r="K423" i="15"/>
  <c r="P422" i="15"/>
  <c r="O422" i="15"/>
  <c r="N422" i="15"/>
  <c r="M422" i="15"/>
  <c r="L422" i="15"/>
  <c r="K422" i="15"/>
  <c r="P421" i="15"/>
  <c r="O421" i="15"/>
  <c r="N421" i="15"/>
  <c r="M421" i="15"/>
  <c r="L421" i="15"/>
  <c r="K421" i="15"/>
  <c r="P419" i="15"/>
  <c r="O419" i="15"/>
  <c r="N419" i="15"/>
  <c r="M419" i="15"/>
  <c r="L419" i="15"/>
  <c r="K419" i="15"/>
  <c r="P418" i="15"/>
  <c r="O418" i="15"/>
  <c r="N418" i="15"/>
  <c r="M418" i="15"/>
  <c r="L418" i="15"/>
  <c r="K418" i="15"/>
  <c r="P417" i="15"/>
  <c r="O417" i="15"/>
  <c r="N417" i="15"/>
  <c r="M417" i="15"/>
  <c r="L417" i="15"/>
  <c r="K417" i="15"/>
  <c r="P416" i="15"/>
  <c r="O416" i="15"/>
  <c r="N416" i="15"/>
  <c r="M416" i="15"/>
  <c r="L416" i="15"/>
  <c r="K416" i="15"/>
  <c r="P415" i="15"/>
  <c r="O415" i="15"/>
  <c r="N415" i="15"/>
  <c r="M415" i="15"/>
  <c r="L415" i="15"/>
  <c r="K415" i="15"/>
  <c r="P414" i="15"/>
  <c r="O414" i="15"/>
  <c r="N414" i="15"/>
  <c r="M414" i="15"/>
  <c r="L414" i="15"/>
  <c r="K414" i="15"/>
  <c r="P413" i="15"/>
  <c r="O413" i="15"/>
  <c r="N413" i="15"/>
  <c r="M413" i="15"/>
  <c r="L413" i="15"/>
  <c r="K413" i="15"/>
  <c r="P412" i="15"/>
  <c r="O412" i="15"/>
  <c r="N412" i="15"/>
  <c r="M412" i="15"/>
  <c r="L412" i="15"/>
  <c r="K412" i="15"/>
  <c r="P411" i="15"/>
  <c r="O411" i="15"/>
  <c r="N411" i="15"/>
  <c r="M411" i="15"/>
  <c r="L411" i="15"/>
  <c r="K411" i="15"/>
  <c r="P410" i="15"/>
  <c r="O410" i="15"/>
  <c r="N410" i="15"/>
  <c r="M410" i="15"/>
  <c r="L410" i="15"/>
  <c r="K410" i="15"/>
  <c r="P408" i="15"/>
  <c r="O408" i="15"/>
  <c r="N408" i="15"/>
  <c r="M408" i="15"/>
  <c r="L408" i="15"/>
  <c r="K408" i="15"/>
  <c r="P406" i="15"/>
  <c r="O406" i="15"/>
  <c r="N406" i="15"/>
  <c r="M406" i="15"/>
  <c r="L406" i="15"/>
  <c r="K406" i="15"/>
  <c r="P405" i="15"/>
  <c r="O405" i="15"/>
  <c r="N405" i="15"/>
  <c r="M405" i="15"/>
  <c r="L405" i="15"/>
  <c r="K405" i="15"/>
  <c r="P403" i="15"/>
  <c r="O403" i="15"/>
  <c r="N403" i="15"/>
  <c r="M403" i="15"/>
  <c r="L403" i="15"/>
  <c r="K403" i="15"/>
  <c r="P365" i="15"/>
  <c r="O365" i="15"/>
  <c r="N365" i="15"/>
  <c r="M365" i="15"/>
  <c r="L365" i="15"/>
  <c r="K365" i="15"/>
  <c r="P364" i="15"/>
  <c r="O364" i="15"/>
  <c r="N364" i="15"/>
  <c r="M364" i="15"/>
  <c r="L364" i="15"/>
  <c r="K364" i="15"/>
  <c r="P361" i="15"/>
  <c r="O361" i="15"/>
  <c r="N361" i="15"/>
  <c r="M361" i="15"/>
  <c r="L361" i="15"/>
  <c r="K361" i="15"/>
  <c r="P360" i="15"/>
  <c r="O360" i="15"/>
  <c r="N360" i="15"/>
  <c r="M360" i="15"/>
  <c r="L360" i="15"/>
  <c r="K360" i="15"/>
  <c r="P359" i="15"/>
  <c r="O359" i="15"/>
  <c r="N359" i="15"/>
  <c r="M359" i="15"/>
  <c r="L359" i="15"/>
  <c r="K359" i="15"/>
  <c r="P358" i="15"/>
  <c r="O358" i="15"/>
  <c r="N358" i="15"/>
  <c r="M358" i="15"/>
  <c r="L358" i="15"/>
  <c r="K358" i="15"/>
  <c r="P357" i="15"/>
  <c r="O357" i="15"/>
  <c r="N357" i="15"/>
  <c r="M357" i="15"/>
  <c r="L357" i="15"/>
  <c r="K357" i="15"/>
  <c r="P335" i="15"/>
  <c r="O335" i="15"/>
  <c r="N335" i="15"/>
  <c r="M335" i="15"/>
  <c r="L335" i="15"/>
  <c r="P334" i="15"/>
  <c r="O334" i="15"/>
  <c r="N334" i="15"/>
  <c r="M334" i="15"/>
  <c r="L334" i="15"/>
  <c r="P333" i="15"/>
  <c r="O333" i="15"/>
  <c r="N333" i="15"/>
  <c r="M333" i="15"/>
  <c r="L333" i="15"/>
  <c r="P332" i="15"/>
  <c r="O332" i="15"/>
  <c r="N332" i="15"/>
  <c r="M332" i="15"/>
  <c r="L332" i="15"/>
  <c r="P331" i="15"/>
  <c r="O331" i="15"/>
  <c r="N331" i="15"/>
  <c r="M331" i="15"/>
  <c r="L331" i="15"/>
  <c r="P330" i="15"/>
  <c r="O330" i="15"/>
  <c r="N330" i="15"/>
  <c r="M330" i="15"/>
  <c r="L330" i="15"/>
  <c r="P329" i="15"/>
  <c r="O329" i="15"/>
  <c r="N329" i="15"/>
  <c r="M329" i="15"/>
  <c r="L329" i="15"/>
  <c r="P328" i="15"/>
  <c r="O328" i="15"/>
  <c r="N328" i="15"/>
  <c r="M328" i="15"/>
  <c r="L328" i="15"/>
  <c r="P327" i="15"/>
  <c r="O327" i="15"/>
  <c r="N327" i="15"/>
  <c r="M327" i="15"/>
  <c r="L327" i="15"/>
  <c r="P326" i="15"/>
  <c r="O326" i="15"/>
  <c r="N326" i="15"/>
  <c r="M326" i="15"/>
  <c r="L326" i="15"/>
  <c r="P325" i="15"/>
  <c r="O325" i="15"/>
  <c r="N325" i="15"/>
  <c r="M325" i="15"/>
  <c r="L325" i="15"/>
  <c r="P324" i="15"/>
  <c r="O324" i="15"/>
  <c r="N324" i="15"/>
  <c r="M324" i="15"/>
  <c r="L324" i="15"/>
  <c r="P323" i="15"/>
  <c r="O323" i="15"/>
  <c r="N323" i="15"/>
  <c r="M323" i="15"/>
  <c r="L323" i="15"/>
  <c r="P322" i="15"/>
  <c r="O322" i="15"/>
  <c r="N322" i="15"/>
  <c r="M322" i="15"/>
  <c r="L322" i="15"/>
  <c r="P321" i="15"/>
  <c r="O321" i="15"/>
  <c r="N321" i="15"/>
  <c r="M321" i="15"/>
  <c r="L321" i="15"/>
  <c r="P320" i="15"/>
  <c r="O320" i="15"/>
  <c r="N320" i="15"/>
  <c r="M320" i="15"/>
  <c r="L320" i="15"/>
  <c r="P319" i="15"/>
  <c r="O319" i="15"/>
  <c r="N319" i="15"/>
  <c r="M319" i="15"/>
  <c r="L319" i="15"/>
  <c r="P318" i="15"/>
  <c r="O318" i="15"/>
  <c r="N318" i="15"/>
  <c r="M318" i="15"/>
  <c r="L318" i="15"/>
  <c r="P317" i="15"/>
  <c r="O317" i="15"/>
  <c r="N317" i="15"/>
  <c r="M317" i="15"/>
  <c r="L317" i="15"/>
  <c r="P316" i="15"/>
  <c r="O316" i="15"/>
  <c r="N316" i="15"/>
  <c r="M316" i="15"/>
  <c r="L316" i="15"/>
  <c r="K316" i="15"/>
  <c r="P312" i="15"/>
  <c r="O312" i="15"/>
  <c r="N312" i="15"/>
  <c r="M312" i="15"/>
  <c r="L312" i="15"/>
  <c r="K312" i="15"/>
  <c r="P311" i="15"/>
  <c r="O311" i="15"/>
  <c r="N311" i="15"/>
  <c r="M311" i="15"/>
  <c r="L311" i="15"/>
  <c r="K311" i="15"/>
  <c r="P309" i="15"/>
  <c r="O309" i="15"/>
  <c r="N309" i="15"/>
  <c r="M309" i="15"/>
  <c r="L309" i="15"/>
  <c r="K309" i="15"/>
  <c r="P308" i="15"/>
  <c r="O308" i="15"/>
  <c r="N308" i="15"/>
  <c r="M308" i="15"/>
  <c r="L308" i="15"/>
  <c r="K308" i="15"/>
  <c r="P307" i="15"/>
  <c r="O307" i="15"/>
  <c r="N307" i="15"/>
  <c r="M307" i="15"/>
  <c r="L307" i="15"/>
  <c r="K307" i="15"/>
  <c r="P305" i="15"/>
  <c r="O305" i="15"/>
  <c r="N305" i="15"/>
  <c r="M305" i="15"/>
  <c r="L305" i="15"/>
  <c r="K305" i="15"/>
  <c r="P304" i="15"/>
  <c r="O304" i="15"/>
  <c r="N304" i="15"/>
  <c r="M304" i="15"/>
  <c r="L304" i="15"/>
  <c r="K304" i="15"/>
  <c r="P303" i="15"/>
  <c r="O303" i="15"/>
  <c r="N303" i="15"/>
  <c r="M303" i="15"/>
  <c r="L303" i="15"/>
  <c r="K303" i="15"/>
  <c r="P302" i="15"/>
  <c r="O302" i="15"/>
  <c r="N302" i="15"/>
  <c r="M302" i="15"/>
  <c r="L302" i="15"/>
  <c r="K302" i="15"/>
  <c r="P301" i="15"/>
  <c r="O301" i="15"/>
  <c r="N301" i="15"/>
  <c r="M301" i="15"/>
  <c r="L301" i="15"/>
  <c r="K301" i="15"/>
  <c r="P299" i="15"/>
  <c r="O299" i="15"/>
  <c r="N299" i="15"/>
  <c r="M299" i="15"/>
  <c r="L299" i="15"/>
  <c r="K299" i="15"/>
  <c r="P298" i="15"/>
  <c r="O298" i="15"/>
  <c r="N298" i="15"/>
  <c r="M298" i="15"/>
  <c r="L298" i="15"/>
  <c r="K298" i="15"/>
  <c r="P296" i="15"/>
  <c r="O296" i="15"/>
  <c r="N296" i="15"/>
  <c r="M296" i="15"/>
  <c r="L296" i="15"/>
  <c r="K296" i="15"/>
  <c r="P295" i="15"/>
  <c r="O295" i="15"/>
  <c r="N295" i="15"/>
  <c r="M295" i="15"/>
  <c r="L295" i="15"/>
  <c r="K295" i="15"/>
  <c r="P293" i="15"/>
  <c r="O293" i="15"/>
  <c r="N293" i="15"/>
  <c r="M293" i="15"/>
  <c r="L293" i="15"/>
  <c r="P290" i="15"/>
  <c r="O290" i="15"/>
  <c r="N290" i="15"/>
  <c r="M290" i="15"/>
  <c r="L290" i="15"/>
  <c r="K290" i="15"/>
  <c r="P288" i="15"/>
  <c r="O288" i="15"/>
  <c r="N288" i="15"/>
  <c r="M288" i="15"/>
  <c r="L288" i="15"/>
  <c r="K288" i="15"/>
  <c r="P287" i="15"/>
  <c r="O287" i="15"/>
  <c r="N287" i="15"/>
  <c r="M287" i="15"/>
  <c r="L287" i="15"/>
  <c r="K287" i="15"/>
  <c r="P285" i="15"/>
  <c r="O285" i="15"/>
  <c r="N285" i="15"/>
  <c r="M285" i="15"/>
  <c r="L285" i="15"/>
  <c r="P284" i="15"/>
  <c r="O284" i="15"/>
  <c r="N284" i="15"/>
  <c r="M284" i="15"/>
  <c r="L284" i="15"/>
  <c r="P283" i="15"/>
  <c r="O283" i="15"/>
  <c r="N283" i="15"/>
  <c r="M283" i="15"/>
  <c r="L283" i="15"/>
  <c r="P282" i="15"/>
  <c r="O282" i="15"/>
  <c r="N282" i="15"/>
  <c r="M282" i="15"/>
  <c r="L282" i="15"/>
  <c r="P281" i="15"/>
  <c r="O281" i="15"/>
  <c r="N281" i="15"/>
  <c r="M281" i="15"/>
  <c r="L281" i="15"/>
  <c r="P270" i="15"/>
  <c r="O270" i="15"/>
  <c r="N270" i="15"/>
  <c r="M270" i="15"/>
  <c r="L270" i="15"/>
  <c r="K270" i="15"/>
  <c r="P265" i="15"/>
  <c r="O265" i="15"/>
  <c r="N265" i="15"/>
  <c r="M265" i="15"/>
  <c r="L265" i="15"/>
  <c r="K265" i="15"/>
  <c r="P263" i="15"/>
  <c r="O263" i="15"/>
  <c r="N263" i="15"/>
  <c r="M263" i="15"/>
  <c r="L263" i="15"/>
  <c r="K263" i="15"/>
  <c r="P261" i="15"/>
  <c r="O261" i="15"/>
  <c r="N261" i="15"/>
  <c r="M261" i="15"/>
  <c r="L261" i="15"/>
  <c r="P260" i="15"/>
  <c r="O260" i="15"/>
  <c r="N260" i="15"/>
  <c r="M260" i="15"/>
  <c r="L260" i="15"/>
  <c r="P259" i="15"/>
  <c r="O259" i="15"/>
  <c r="N259" i="15"/>
  <c r="M259" i="15"/>
  <c r="L259" i="15"/>
  <c r="P258" i="15"/>
  <c r="O258" i="15"/>
  <c r="N258" i="15"/>
  <c r="M258" i="15"/>
  <c r="L258" i="15"/>
  <c r="P257" i="15"/>
  <c r="O257" i="15"/>
  <c r="N257" i="15"/>
  <c r="M257" i="15"/>
  <c r="L257" i="15"/>
  <c r="P256" i="15"/>
  <c r="O256" i="15"/>
  <c r="N256" i="15"/>
  <c r="M256" i="15"/>
  <c r="L256" i="15"/>
  <c r="P255" i="15"/>
  <c r="O255" i="15"/>
  <c r="N255" i="15"/>
  <c r="M255" i="15"/>
  <c r="L255" i="15"/>
  <c r="P254" i="15"/>
  <c r="O254" i="15"/>
  <c r="N254" i="15"/>
  <c r="M254" i="15"/>
  <c r="L254" i="15"/>
  <c r="P253" i="15"/>
  <c r="O253" i="15"/>
  <c r="N253" i="15"/>
  <c r="M253" i="15"/>
  <c r="L253" i="15"/>
  <c r="P252" i="15"/>
  <c r="O252" i="15"/>
  <c r="N252" i="15"/>
  <c r="M252" i="15"/>
  <c r="L252" i="15"/>
  <c r="P251" i="15"/>
  <c r="O251" i="15"/>
  <c r="N251" i="15"/>
  <c r="M251" i="15"/>
  <c r="L251" i="15"/>
  <c r="P250" i="15"/>
  <c r="O250" i="15"/>
  <c r="N250" i="15"/>
  <c r="M250" i="15"/>
  <c r="L250" i="15"/>
  <c r="P249" i="15"/>
  <c r="O249" i="15"/>
  <c r="N249" i="15"/>
  <c r="M249" i="15"/>
  <c r="L249" i="15"/>
  <c r="P248" i="15"/>
  <c r="O248" i="15"/>
  <c r="N248" i="15"/>
  <c r="M248" i="15"/>
  <c r="L248" i="15"/>
  <c r="P247" i="15"/>
  <c r="O247" i="15"/>
  <c r="N247" i="15"/>
  <c r="M247" i="15"/>
  <c r="L247" i="15"/>
  <c r="P246" i="15"/>
  <c r="O246" i="15"/>
  <c r="N246" i="15"/>
  <c r="M246" i="15"/>
  <c r="L246" i="15"/>
  <c r="P245" i="15"/>
  <c r="O245" i="15"/>
  <c r="N245" i="15"/>
  <c r="M245" i="15"/>
  <c r="L245" i="15"/>
  <c r="P244" i="15"/>
  <c r="O244" i="15"/>
  <c r="N244" i="15"/>
  <c r="M244" i="15"/>
  <c r="L244" i="15"/>
  <c r="P243" i="15"/>
  <c r="O243" i="15"/>
  <c r="N243" i="15"/>
  <c r="M243" i="15"/>
  <c r="L243" i="15"/>
  <c r="P242" i="15"/>
  <c r="O242" i="15"/>
  <c r="N242" i="15"/>
  <c r="M242" i="15"/>
  <c r="L242" i="15"/>
  <c r="P241" i="15"/>
  <c r="O241" i="15"/>
  <c r="N241" i="15"/>
  <c r="M241" i="15"/>
  <c r="L241" i="15"/>
  <c r="P240" i="15"/>
  <c r="O240" i="15"/>
  <c r="N240" i="15"/>
  <c r="M240" i="15"/>
  <c r="L240" i="15"/>
  <c r="K240" i="15"/>
  <c r="P235" i="15"/>
  <c r="O235" i="15"/>
  <c r="N235" i="15"/>
  <c r="M235" i="15"/>
  <c r="L235" i="15"/>
  <c r="K235" i="15"/>
  <c r="P234" i="15"/>
  <c r="O234" i="15"/>
  <c r="N234" i="15"/>
  <c r="M234" i="15"/>
  <c r="L234" i="15"/>
  <c r="K234" i="15"/>
  <c r="P233" i="15"/>
  <c r="O233" i="15"/>
  <c r="N233" i="15"/>
  <c r="M233" i="15"/>
  <c r="L233" i="15"/>
  <c r="K233" i="15"/>
  <c r="P232" i="15"/>
  <c r="O232" i="15"/>
  <c r="N232" i="15"/>
  <c r="M232" i="15"/>
  <c r="L232" i="15"/>
  <c r="K232" i="15"/>
  <c r="P231" i="15"/>
  <c r="O231" i="15"/>
  <c r="N231" i="15"/>
  <c r="M231" i="15"/>
  <c r="L231" i="15"/>
  <c r="K231" i="15"/>
  <c r="P230" i="15"/>
  <c r="O230" i="15"/>
  <c r="N230" i="15"/>
  <c r="M230" i="15"/>
  <c r="L230" i="15"/>
  <c r="K230" i="15"/>
  <c r="P229" i="15"/>
  <c r="O229" i="15"/>
  <c r="N229" i="15"/>
  <c r="M229" i="15"/>
  <c r="L229" i="15"/>
  <c r="K229" i="15"/>
  <c r="P227" i="15"/>
  <c r="O227" i="15"/>
  <c r="N227" i="15"/>
  <c r="M227" i="15"/>
  <c r="L227" i="15"/>
  <c r="K227" i="15"/>
  <c r="P226" i="15"/>
  <c r="O226" i="15"/>
  <c r="N226" i="15"/>
  <c r="M226" i="15"/>
  <c r="L226" i="15"/>
  <c r="K226" i="15"/>
  <c r="P224" i="15"/>
  <c r="O224" i="15"/>
  <c r="N224" i="15"/>
  <c r="M224" i="15"/>
  <c r="L224" i="15"/>
  <c r="K224" i="15"/>
  <c r="P223" i="15"/>
  <c r="O223" i="15"/>
  <c r="N223" i="15"/>
  <c r="M223" i="15"/>
  <c r="L223" i="15"/>
  <c r="K223" i="15"/>
  <c r="P222" i="15"/>
  <c r="O222" i="15"/>
  <c r="N222" i="15"/>
  <c r="M222" i="15"/>
  <c r="L222" i="15"/>
  <c r="K222" i="15"/>
  <c r="P221" i="15"/>
  <c r="O221" i="15"/>
  <c r="N221" i="15"/>
  <c r="M221" i="15"/>
  <c r="L221" i="15"/>
  <c r="K221" i="15"/>
  <c r="P220" i="15"/>
  <c r="O220" i="15"/>
  <c r="N220" i="15"/>
  <c r="M220" i="15"/>
  <c r="K220" i="15"/>
  <c r="P197" i="15"/>
  <c r="O197" i="15"/>
  <c r="P191" i="15"/>
  <c r="O191" i="15"/>
  <c r="N191" i="15"/>
  <c r="M191" i="15"/>
  <c r="L191" i="15"/>
  <c r="K191" i="15"/>
  <c r="P170" i="15"/>
  <c r="O170" i="15"/>
  <c r="N170" i="15"/>
  <c r="M170" i="15"/>
  <c r="L170" i="15"/>
  <c r="K170" i="15"/>
  <c r="P169" i="15"/>
  <c r="O169" i="15"/>
  <c r="N169" i="15"/>
  <c r="M169" i="15"/>
  <c r="L169" i="15"/>
  <c r="K169" i="15"/>
  <c r="P168" i="15"/>
  <c r="O168" i="15"/>
  <c r="N168" i="15"/>
  <c r="M168" i="15"/>
  <c r="L168" i="15"/>
  <c r="K168" i="15"/>
  <c r="P167" i="15"/>
  <c r="O167" i="15"/>
  <c r="N167" i="15"/>
  <c r="M167" i="15"/>
  <c r="L167" i="15"/>
  <c r="K167" i="15"/>
  <c r="P146" i="15"/>
  <c r="O146" i="15"/>
  <c r="N146" i="15"/>
  <c r="M146" i="15"/>
  <c r="L146" i="15"/>
  <c r="K146" i="15"/>
  <c r="P145" i="15"/>
  <c r="O145" i="15"/>
  <c r="N145" i="15"/>
  <c r="M145" i="15"/>
  <c r="L145" i="15"/>
  <c r="K145" i="15"/>
  <c r="P144" i="15"/>
  <c r="O144" i="15"/>
  <c r="N144" i="15"/>
  <c r="M144" i="15"/>
  <c r="L144" i="15"/>
  <c r="K144" i="15"/>
  <c r="P129" i="15"/>
  <c r="O129" i="15"/>
  <c r="N129" i="15"/>
  <c r="M129" i="15"/>
  <c r="L129" i="15"/>
  <c r="K129" i="15"/>
  <c r="P128" i="15"/>
  <c r="O128" i="15"/>
  <c r="N128" i="15"/>
  <c r="M128" i="15"/>
  <c r="L128" i="15"/>
  <c r="K128" i="15"/>
  <c r="P113" i="15"/>
  <c r="O113" i="15"/>
  <c r="N113" i="15"/>
  <c r="M113" i="15"/>
  <c r="L113" i="15"/>
  <c r="K113" i="15"/>
  <c r="P112" i="15"/>
  <c r="O112" i="15"/>
  <c r="N112" i="15"/>
  <c r="M112" i="15"/>
  <c r="L112" i="15"/>
  <c r="K112" i="15"/>
  <c r="P111" i="15"/>
  <c r="O111" i="15"/>
  <c r="L111" i="15"/>
  <c r="P110" i="15"/>
  <c r="O110" i="15"/>
  <c r="L110" i="15"/>
  <c r="P109" i="15"/>
  <c r="O109" i="15"/>
  <c r="L109" i="15"/>
  <c r="P108" i="15"/>
  <c r="O108" i="15"/>
  <c r="L108" i="15"/>
  <c r="P107" i="15"/>
  <c r="O107" i="15"/>
  <c r="N107" i="15"/>
  <c r="M107" i="15"/>
  <c r="L107" i="15"/>
  <c r="K107" i="15"/>
  <c r="P106" i="15"/>
  <c r="O106" i="15"/>
  <c r="L106" i="15"/>
  <c r="P105" i="15"/>
  <c r="O105" i="15"/>
  <c r="L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6" i="15"/>
  <c r="O86" i="15"/>
  <c r="N86" i="15"/>
  <c r="M86" i="15"/>
  <c r="L86" i="15"/>
  <c r="K86" i="15"/>
  <c r="P85" i="15"/>
  <c r="O85" i="15"/>
  <c r="N85" i="15"/>
  <c r="M85" i="15"/>
  <c r="L85" i="15"/>
  <c r="K85" i="15"/>
  <c r="G50" i="15"/>
  <c r="F50" i="15" s="1"/>
  <c r="G48" i="15"/>
  <c r="F48" i="15" s="1"/>
  <c r="G47" i="15"/>
  <c r="F47" i="15" s="1"/>
  <c r="G46" i="15"/>
  <c r="F46" i="15" s="1"/>
  <c r="G45" i="15"/>
  <c r="G44" i="15"/>
  <c r="AB4" i="15"/>
  <c r="AB5" i="15" s="1"/>
  <c r="F155" i="18" l="1"/>
  <c r="P74" i="20" s="1"/>
  <c r="F434" i="15"/>
  <c r="F386" i="18"/>
  <c r="F440" i="15"/>
  <c r="F393" i="18"/>
  <c r="P153" i="20" s="1"/>
  <c r="F388" i="18"/>
  <c r="P148" i="20" s="1"/>
  <c r="F212" i="18"/>
  <c r="P116" i="20" s="1"/>
  <c r="F436" i="15"/>
  <c r="F167" i="20" s="1"/>
  <c r="F442" i="15"/>
  <c r="F173" i="20" s="1"/>
  <c r="F387" i="18"/>
  <c r="F392" i="18"/>
  <c r="P152" i="20" s="1"/>
  <c r="F394" i="18"/>
  <c r="P154" i="20" s="1"/>
  <c r="F435" i="15"/>
  <c r="F166" i="20" s="1"/>
  <c r="F441" i="15"/>
  <c r="F172" i="20" s="1"/>
  <c r="F124" i="18"/>
  <c r="P52" i="20" s="1"/>
  <c r="Q12" i="20"/>
  <c r="F75" i="18"/>
  <c r="P37" i="20" s="1"/>
  <c r="F163" i="18"/>
  <c r="P82" i="20" s="1"/>
  <c r="Q15" i="20"/>
  <c r="F348" i="18"/>
  <c r="P134" i="20" s="1"/>
  <c r="F69" i="18"/>
  <c r="P31" i="20" s="1"/>
  <c r="F157" i="18"/>
  <c r="P76" i="20" s="1"/>
  <c r="Q16" i="20"/>
  <c r="F138" i="18"/>
  <c r="P63" i="20" s="1"/>
  <c r="F181" i="18"/>
  <c r="P94" i="20" s="1"/>
  <c r="F350" i="18"/>
  <c r="P136" i="20" s="1"/>
  <c r="F47" i="18"/>
  <c r="P10" i="20" s="1"/>
  <c r="Q11" i="20"/>
  <c r="F140" i="18"/>
  <c r="P65" i="20" s="1"/>
  <c r="F344" i="18"/>
  <c r="P130" i="20" s="1"/>
  <c r="Q9" i="20"/>
  <c r="F342" i="18"/>
  <c r="P128" i="20" s="1"/>
  <c r="F214" i="18"/>
  <c r="P118" i="20" s="1"/>
  <c r="F162" i="18"/>
  <c r="P81" i="20" s="1"/>
  <c r="P84" i="20" s="1"/>
  <c r="F123" i="18"/>
  <c r="F126" i="18" s="1"/>
  <c r="F349" i="18"/>
  <c r="P135" i="20" s="1"/>
  <c r="P78" i="20"/>
  <c r="F208" i="18"/>
  <c r="P112" i="20" s="1"/>
  <c r="P96" i="20"/>
  <c r="F16" i="20"/>
  <c r="G16" i="20"/>
  <c r="F14" i="20"/>
  <c r="G14" i="20"/>
  <c r="F345" i="15"/>
  <c r="F134" i="20" s="1"/>
  <c r="F17" i="20"/>
  <c r="G17" i="20"/>
  <c r="P102" i="20"/>
  <c r="F13" i="20"/>
  <c r="G13" i="20"/>
  <c r="G15" i="20"/>
  <c r="F15" i="20"/>
  <c r="F44" i="15"/>
  <c r="F9" i="20" s="1"/>
  <c r="G9" i="20"/>
  <c r="F51" i="18"/>
  <c r="P14" i="20" s="1"/>
  <c r="Q14" i="20"/>
  <c r="P146" i="20"/>
  <c r="F45" i="15"/>
  <c r="F10" i="20" s="1"/>
  <c r="G10" i="20"/>
  <c r="F11" i="20"/>
  <c r="G11" i="20"/>
  <c r="F12" i="20"/>
  <c r="G12" i="20"/>
  <c r="F71" i="18"/>
  <c r="P33" i="20" s="1"/>
  <c r="F50" i="18"/>
  <c r="P13" i="20" s="1"/>
  <c r="Q13" i="20"/>
  <c r="F343" i="18"/>
  <c r="P129" i="20" s="1"/>
  <c r="F213" i="18"/>
  <c r="P117" i="20" s="1"/>
  <c r="F189" i="18"/>
  <c r="P64" i="20"/>
  <c r="F207" i="18"/>
  <c r="P111" i="20" s="1"/>
  <c r="F77" i="18"/>
  <c r="P39" i="20" s="1"/>
  <c r="F70" i="18"/>
  <c r="F76" i="18"/>
  <c r="F206" i="18"/>
  <c r="P110" i="20" s="1"/>
  <c r="G55" i="18"/>
  <c r="F188" i="18"/>
  <c r="P101" i="20" s="1"/>
  <c r="F183" i="18"/>
  <c r="F159" i="18"/>
  <c r="F385" i="15"/>
  <c r="F146" i="20" s="1"/>
  <c r="F165" i="20"/>
  <c r="F69" i="15"/>
  <c r="F33" i="20" s="1"/>
  <c r="F201" i="15"/>
  <c r="F110" i="20" s="1"/>
  <c r="F209" i="15"/>
  <c r="F203" i="15"/>
  <c r="F112" i="20" s="1"/>
  <c r="G53" i="15"/>
  <c r="F202" i="15"/>
  <c r="F111" i="20" s="1"/>
  <c r="F387" i="15"/>
  <c r="F148" i="20" s="1"/>
  <c r="F171" i="20"/>
  <c r="F392" i="15"/>
  <c r="F153" i="20" s="1"/>
  <c r="F386" i="15"/>
  <c r="F147" i="20" s="1"/>
  <c r="F393" i="15"/>
  <c r="F154" i="20" s="1"/>
  <c r="F346" i="15"/>
  <c r="F135" i="20" s="1"/>
  <c r="F391" i="15"/>
  <c r="F152" i="20" s="1"/>
  <c r="F68" i="15"/>
  <c r="F32" i="20" s="1"/>
  <c r="F117" i="15"/>
  <c r="F50" i="20" s="1"/>
  <c r="F133" i="15"/>
  <c r="F63" i="20" s="1"/>
  <c r="F158" i="15"/>
  <c r="F82" i="20" s="1"/>
  <c r="F67" i="15"/>
  <c r="F31" i="20" s="1"/>
  <c r="F347" i="15"/>
  <c r="F136" i="20" s="1"/>
  <c r="F174" i="15"/>
  <c r="F92" i="20" s="1"/>
  <c r="F180" i="15"/>
  <c r="F98" i="20" s="1"/>
  <c r="F181" i="15"/>
  <c r="F99" i="20" s="1"/>
  <c r="F182" i="15"/>
  <c r="F100" i="20" s="1"/>
  <c r="F134" i="15"/>
  <c r="F64" i="20" s="1"/>
  <c r="F67" i="20" s="1"/>
  <c r="F70" i="20" s="1"/>
  <c r="F135" i="15"/>
  <c r="F65" i="20" s="1"/>
  <c r="F118" i="15"/>
  <c r="F51" i="20" s="1"/>
  <c r="F119" i="15"/>
  <c r="F52" i="20" s="1"/>
  <c r="F175" i="15"/>
  <c r="F93" i="20" s="1"/>
  <c r="F207" i="15"/>
  <c r="F116" i="20" s="1"/>
  <c r="F208" i="15"/>
  <c r="F211" i="15" s="1"/>
  <c r="F339" i="15"/>
  <c r="F128" i="20" s="1"/>
  <c r="F341" i="15"/>
  <c r="F130" i="20" s="1"/>
  <c r="F340" i="15"/>
  <c r="F129" i="20" s="1"/>
  <c r="F150" i="15"/>
  <c r="F74" i="20" s="1"/>
  <c r="F152" i="15"/>
  <c r="F76" i="20" s="1"/>
  <c r="F151" i="15"/>
  <c r="F75" i="20" s="1"/>
  <c r="F176" i="15"/>
  <c r="F94" i="20" s="1"/>
  <c r="F156" i="15"/>
  <c r="F80" i="20" s="1"/>
  <c r="F157" i="15"/>
  <c r="F81" i="20" s="1"/>
  <c r="F75" i="15"/>
  <c r="F39" i="20" s="1"/>
  <c r="F74" i="15"/>
  <c r="F38" i="20" s="1"/>
  <c r="F73" i="15"/>
  <c r="J126" i="18" l="1"/>
  <c r="F129" i="18"/>
  <c r="P57" i="20" s="1"/>
  <c r="F118" i="20"/>
  <c r="F117" i="20"/>
  <c r="F120" i="20" s="1"/>
  <c r="F96" i="20"/>
  <c r="F18" i="20"/>
  <c r="F58" i="15"/>
  <c r="F142" i="18"/>
  <c r="F145" i="18" s="1"/>
  <c r="I48" i="18" s="1"/>
  <c r="P120" i="20"/>
  <c r="P67" i="20"/>
  <c r="P156" i="20"/>
  <c r="P138" i="20"/>
  <c r="F158" i="18"/>
  <c r="P77" i="20" s="1"/>
  <c r="P23" i="20"/>
  <c r="F182" i="18"/>
  <c r="P95" i="20" s="1"/>
  <c r="F150" i="20"/>
  <c r="F164" i="18"/>
  <c r="P83" i="20" s="1"/>
  <c r="F165" i="18"/>
  <c r="F168" i="18" s="1"/>
  <c r="F37" i="20"/>
  <c r="F41" i="20" s="1"/>
  <c r="F60" i="18"/>
  <c r="Q18" i="20"/>
  <c r="P18" i="20"/>
  <c r="F141" i="18"/>
  <c r="P66" i="20" s="1"/>
  <c r="P132" i="20"/>
  <c r="F78" i="20"/>
  <c r="F138" i="20"/>
  <c r="F53" i="15"/>
  <c r="F55" i="15" s="1"/>
  <c r="F396" i="18"/>
  <c r="F395" i="18"/>
  <c r="P155" i="20" s="1"/>
  <c r="F351" i="18"/>
  <c r="P137" i="20" s="1"/>
  <c r="F352" i="18"/>
  <c r="F125" i="18"/>
  <c r="P53" i="20" s="1"/>
  <c r="P51" i="20"/>
  <c r="P54" i="20" s="1"/>
  <c r="F175" i="20"/>
  <c r="F54" i="20"/>
  <c r="F192" i="18"/>
  <c r="I50" i="18" s="1"/>
  <c r="F132" i="20"/>
  <c r="F156" i="20"/>
  <c r="F169" i="20"/>
  <c r="F114" i="20"/>
  <c r="F84" i="20"/>
  <c r="F102" i="20"/>
  <c r="G18" i="20"/>
  <c r="P114" i="20"/>
  <c r="F55" i="18"/>
  <c r="F57" i="18" s="1"/>
  <c r="P20" i="20" s="1"/>
  <c r="F389" i="18"/>
  <c r="P149" i="20" s="1"/>
  <c r="P147" i="20"/>
  <c r="F345" i="18"/>
  <c r="P131" i="20" s="1"/>
  <c r="F346" i="18"/>
  <c r="F216" i="18"/>
  <c r="F215" i="18"/>
  <c r="P119" i="20" s="1"/>
  <c r="F79" i="18"/>
  <c r="J79" i="18" s="1"/>
  <c r="P38" i="20"/>
  <c r="P41" i="20" s="1"/>
  <c r="F72" i="18"/>
  <c r="P34" i="20" s="1"/>
  <c r="P32" i="20"/>
  <c r="P35" i="20" s="1"/>
  <c r="F390" i="18"/>
  <c r="F209" i="18"/>
  <c r="P113" i="20" s="1"/>
  <c r="F73" i="18"/>
  <c r="F78" i="18"/>
  <c r="P40" i="20" s="1"/>
  <c r="F210" i="18"/>
  <c r="F178" i="15"/>
  <c r="F438" i="15"/>
  <c r="F447" i="15" s="1"/>
  <c r="F389" i="15"/>
  <c r="F210" i="15"/>
  <c r="F119" i="20" s="1"/>
  <c r="F395" i="15"/>
  <c r="F444" i="15"/>
  <c r="F443" i="15"/>
  <c r="F174" i="20" s="1"/>
  <c r="F394" i="15"/>
  <c r="F155" i="20" s="1"/>
  <c r="F120" i="15"/>
  <c r="F53" i="20" s="1"/>
  <c r="F349" i="15"/>
  <c r="F121" i="15"/>
  <c r="J121" i="15" s="1"/>
  <c r="F71" i="15"/>
  <c r="F205" i="15"/>
  <c r="F214" i="15" s="1"/>
  <c r="F136" i="15"/>
  <c r="F66" i="20" s="1"/>
  <c r="F388" i="15"/>
  <c r="F149" i="20" s="1"/>
  <c r="F343" i="15"/>
  <c r="F352" i="15" s="1"/>
  <c r="F137" i="15"/>
  <c r="F140" i="15" s="1"/>
  <c r="I46" i="15" s="1"/>
  <c r="I11" i="20" s="1"/>
  <c r="F348" i="15"/>
  <c r="F137" i="20" s="1"/>
  <c r="F160" i="15"/>
  <c r="F342" i="15"/>
  <c r="F131" i="20" s="1"/>
  <c r="F183" i="15"/>
  <c r="F101" i="20" s="1"/>
  <c r="F204" i="15"/>
  <c r="F113" i="20" s="1"/>
  <c r="F184" i="15"/>
  <c r="F177" i="15"/>
  <c r="F95" i="20" s="1"/>
  <c r="F153" i="15"/>
  <c r="F77" i="20" s="1"/>
  <c r="F77" i="15"/>
  <c r="J77" i="15" s="1"/>
  <c r="F154" i="15"/>
  <c r="F159" i="15"/>
  <c r="F83" i="20" s="1"/>
  <c r="F70" i="15"/>
  <c r="F34" i="20" s="1"/>
  <c r="F76" i="15"/>
  <c r="F40" i="20" s="1"/>
  <c r="F82" i="18" l="1"/>
  <c r="I46" i="18" s="1"/>
  <c r="F398" i="15"/>
  <c r="F159" i="20" s="1"/>
  <c r="P150" i="20"/>
  <c r="F399" i="18"/>
  <c r="I53" i="18" s="1"/>
  <c r="S16" i="20" s="1"/>
  <c r="F355" i="18"/>
  <c r="P141" i="20" s="1"/>
  <c r="F219" i="18"/>
  <c r="P123" i="20" s="1"/>
  <c r="P70" i="20"/>
  <c r="F80" i="15"/>
  <c r="F35" i="20"/>
  <c r="F123" i="20"/>
  <c r="F23" i="20"/>
  <c r="F20" i="20"/>
  <c r="P105" i="20"/>
  <c r="I47" i="18"/>
  <c r="J45" i="15" s="1"/>
  <c r="I52" i="15"/>
  <c r="I17" i="20" s="1"/>
  <c r="J48" i="15"/>
  <c r="S13" i="20"/>
  <c r="I49" i="18"/>
  <c r="P87" i="20"/>
  <c r="J46" i="15"/>
  <c r="S11" i="20"/>
  <c r="J73" i="18"/>
  <c r="J71" i="15"/>
  <c r="F124" i="15"/>
  <c r="F187" i="15"/>
  <c r="F163" i="15"/>
  <c r="I51" i="15" l="1"/>
  <c r="I16" i="20" s="1"/>
  <c r="P159" i="20"/>
  <c r="J51" i="15"/>
  <c r="I52" i="18"/>
  <c r="S15" i="20" s="1"/>
  <c r="S10" i="20"/>
  <c r="F58" i="18"/>
  <c r="F59" i="18" s="1"/>
  <c r="P22" i="20" s="1"/>
  <c r="I51" i="18"/>
  <c r="S14" i="20" s="1"/>
  <c r="P44" i="20"/>
  <c r="F178" i="20"/>
  <c r="I50" i="15"/>
  <c r="I15" i="20" s="1"/>
  <c r="F141" i="20"/>
  <c r="I48" i="15"/>
  <c r="I13" i="20" s="1"/>
  <c r="F105" i="20"/>
  <c r="I47" i="15"/>
  <c r="I12" i="20" s="1"/>
  <c r="F87" i="20"/>
  <c r="J47" i="15"/>
  <c r="S12" i="20"/>
  <c r="I45" i="15"/>
  <c r="I10" i="20" s="1"/>
  <c r="F57" i="20"/>
  <c r="I44" i="15"/>
  <c r="F44" i="20"/>
  <c r="J44" i="15"/>
  <c r="S9" i="20"/>
  <c r="I49" i="15"/>
  <c r="I54" i="15" l="1"/>
  <c r="I53" i="15" s="1"/>
  <c r="I18" i="20" s="1"/>
  <c r="I9" i="20"/>
  <c r="J50" i="15"/>
  <c r="P21" i="20"/>
  <c r="I56" i="18"/>
  <c r="I55" i="18" s="1"/>
  <c r="S18" i="20" s="1"/>
  <c r="J49" i="15"/>
  <c r="S19" i="20"/>
  <c r="I14" i="20"/>
  <c r="I19" i="20" l="1"/>
  <c r="J53" i="15"/>
  <c r="F22" i="20"/>
  <c r="F57" i="15"/>
  <c r="F56" i="15"/>
  <c r="F21" i="20"/>
  <c r="F437" i="15"/>
  <c r="F168" i="20"/>
</calcChain>
</file>

<file path=xl/sharedStrings.xml><?xml version="1.0" encoding="utf-8"?>
<sst xmlns="http://schemas.openxmlformats.org/spreadsheetml/2006/main">
  <si>
    <r>
      <t>PRODUCTIVE UNIT REGISTRATION</t>
    </r>
  </si>
  <si>
    <r>
      <t>A.</t>
    </r>
  </si>
  <si>
    <r>
      <t>PROCESS/PROPERTY - 2025/2026 HARVEST</t>
    </r>
  </si>
  <si>
    <r>
      <t>A.1</t>
    </r>
  </si>
  <si>
    <r>
      <t>ABR PROCESS NUMBER (*)</t>
    </r>
  </si>
  <si>
    <r>
      <t>A.2</t>
    </r>
  </si>
  <si>
    <r>
      <t>STATE ASSOCIATION (*)</t>
    </r>
  </si>
  <si>
    <r>
      <t>A.3</t>
    </r>
  </si>
  <si>
    <r>
      <t>PRODUCTIVE UNIT (*)</t>
    </r>
  </si>
  <si>
    <r>
      <t>A.4</t>
    </r>
  </si>
  <si>
    <r>
      <t>CPF/CNPJ (*)</t>
    </r>
  </si>
  <si>
    <r>
      <t>A.5</t>
    </r>
  </si>
  <si>
    <r>
      <t>CEI (**)</t>
    </r>
  </si>
  <si>
    <r>
      <t>A.6</t>
    </r>
  </si>
  <si>
    <r>
      <t>PRODUCER GROUP (*)</t>
    </r>
  </si>
  <si>
    <r>
      <t>A.7</t>
    </r>
  </si>
  <si>
    <r>
      <t>PRODUCER (*)</t>
    </r>
  </si>
  <si>
    <r>
      <t>A.8</t>
    </r>
  </si>
  <si>
    <r>
      <t>OTHERS</t>
    </r>
  </si>
  <si>
    <r>
      <t>A.9</t>
    </r>
  </si>
  <si>
    <r>
      <t>TENANT</t>
    </r>
    <r>
      <t xml:space="preserve"> </t>
    </r>
  </si>
  <si>
    <r>
      <t>A.10</t>
    </r>
  </si>
  <si>
    <r>
      <t>MUNICIPALITY (*)</t>
    </r>
  </si>
  <si>
    <r>
      <t>A.11</t>
    </r>
  </si>
  <si>
    <r>
      <t>VERIFIER (**)</t>
    </r>
  </si>
  <si>
    <r>
      <t>B.</t>
    </r>
    <r>
      <t xml:space="preserve"> </t>
    </r>
  </si>
  <si>
    <r>
      <t>PROPERTY INFORMATION - 2025/2026 HARVEST</t>
    </r>
  </si>
  <si>
    <r>
      <t>B.1</t>
    </r>
  </si>
  <si>
    <r>
      <t>Location:</t>
    </r>
    <r>
      <t xml:space="preserve"> </t>
    </r>
    <r>
      <t>(highway + distance from city + GPS) (*)</t>
    </r>
  </si>
  <si>
    <r>
      <t>Mailing address/other contact information</t>
    </r>
  </si>
  <si>
    <r>
      <t>B.2</t>
    </r>
  </si>
  <si>
    <r>
      <t>Street/complement (*)</t>
    </r>
  </si>
  <si>
    <r>
      <t>B.3</t>
    </r>
  </si>
  <si>
    <r>
      <t>Neighborhood</t>
    </r>
  </si>
  <si>
    <r>
      <t>B.4</t>
    </r>
  </si>
  <si>
    <r>
      <t>City (*)</t>
    </r>
  </si>
  <si>
    <r>
      <t>B.5</t>
    </r>
  </si>
  <si>
    <r>
      <t>ZIP Code (*)</t>
    </r>
  </si>
  <si>
    <r>
      <t>B.6</t>
    </r>
  </si>
  <si>
    <r>
      <t>Email address (email) (*)</t>
    </r>
  </si>
  <si>
    <r>
      <t>B.7</t>
    </r>
  </si>
  <si>
    <r>
      <t>Representative in verification/audit process (**)</t>
    </r>
  </si>
  <si>
    <r>
      <t>B.8</t>
    </r>
  </si>
  <si>
    <r>
      <t>HR department responsible professional (**)</t>
    </r>
  </si>
  <si>
    <r>
      <t>B.9</t>
    </r>
  </si>
  <si>
    <r>
      <t>Occupational Health and Safety (OHS) department responsible professional (**)</t>
    </r>
  </si>
  <si>
    <r>
      <t>B.10</t>
    </r>
  </si>
  <si>
    <r>
      <t>Third-party responsible for OHS department (**)</t>
    </r>
  </si>
  <si>
    <r>
      <t>B.11</t>
    </r>
  </si>
  <si>
    <r>
      <t>Projected planted area forecast - 2025/2026 harvest (**)</t>
    </r>
  </si>
  <si>
    <r>
      <t>B.12</t>
    </r>
  </si>
  <si>
    <r>
      <t>Does the farm have cotton planting areas that were native vegetation after December 31, 2020?</t>
    </r>
  </si>
  <si>
    <r>
      <t>B.13</t>
    </r>
  </si>
  <si>
    <r>
      <t>Total employees - Permanent + Temporary (**)</t>
    </r>
  </si>
  <si>
    <r>
      <t>B.14</t>
    </r>
  </si>
  <si>
    <r>
      <t>Information provided by (**)</t>
    </r>
  </si>
  <si>
    <r>
      <t>B.15</t>
    </r>
  </si>
  <si>
    <r>
      <t>Role of informant in productive unit (**)</t>
    </r>
  </si>
  <si>
    <r>
      <t>(*) Automatic completion by SINDA in VCP launched in system</t>
    </r>
    <r>
      <t xml:space="preserve"> </t>
    </r>
  </si>
  <si>
    <r>
      <t>(**) Mandatory completion</t>
    </r>
    <r>
      <t xml:space="preserve"> </t>
    </r>
  </si>
  <si>
    <r>
      <t>For approval in the 2025/2026 harvest, the productive unit must:</t>
    </r>
    <r>
      <t xml:space="preserve"> </t>
    </r>
    <r>
      <t>[1] achieve minimum compliance (see ), in criteria 1, 6, 7 except Not Applicable (NA), including compliance in all items marked "CMP" (BCI Minimum Production Criteria); and [2] present compliance in all items in criteria 2, 3, 4, 5, 8, and 9.</t>
    </r>
    <r>
      <t xml:space="preserve">
</t>
    </r>
    <r>
      <t>(*) Minimum compliance:</t>
    </r>
    <r>
      <t xml:space="preserve"> </t>
    </r>
    <r>
      <t>85% in 1st certification harvest; 87% in 2nd certification harvest; 89% in 3rd certification harvest and 90% from 4th certification harvest onwards.</t>
    </r>
  </si>
  <si>
    <r>
      <t xml:space="preserve"> </t>
    </r>
    <r>
      <t>Approval in verification for diagnosis does not represent certification.</t>
    </r>
    <r>
      <t xml:space="preserve"> </t>
    </r>
    <r>
      <t>Certification will only be granted by a certifier accredited by Abrapa, with the application of the Property Certification Verification (VCP) checklist.</t>
    </r>
  </si>
  <si>
    <r>
      <t>SUMMARY OF "PROPERTY CERTIFICATION VERIFICATION - VCP”</t>
    </r>
  </si>
  <si>
    <r>
      <t>Applicable</t>
    </r>
  </si>
  <si>
    <r>
      <t>Criterion - go to &gt;</t>
    </r>
  </si>
  <si>
    <r>
      <t>YES</t>
    </r>
    <r>
      <t xml:space="preserve"> </t>
    </r>
  </si>
  <si>
    <r>
      <t>NO</t>
    </r>
  </si>
  <si>
    <r>
      <t>VERIFICATION RESULT - BCI</t>
    </r>
  </si>
  <si>
    <r>
      <t>VERIFICATION RESULT - ABR</t>
    </r>
  </si>
  <si>
    <r>
      <t>Total</t>
    </r>
  </si>
  <si>
    <r>
      <t>General total - Applicable and Not Applicable (NA)</t>
    </r>
  </si>
  <si>
    <r>
      <t>Total answered items</t>
    </r>
  </si>
  <si>
    <r>
      <t>Total unanswered items</t>
    </r>
  </si>
  <si>
    <r>
      <t>Total CMP</t>
    </r>
  </si>
  <si>
    <r>
      <t>LEGEND:</t>
    </r>
  </si>
  <si>
    <r>
      <rPr>
        <b/>
        <sz val="10"/>
        <color theme="1"/>
        <rFont val="Arial Narrow"/>
        <family val="2"/>
      </rPr>
      <t>C = Certification Item</t>
    </r>
    <r>
      <rPr>
        <sz val="10"/>
        <color theme="1"/>
        <rFont val="Arial Narrow"/>
        <family val="2"/>
      </rPr>
      <t xml:space="preserve"> (included in "Property Certification Verification - VCP" list)</t>
    </r>
  </si>
  <si>
    <r>
      <rPr>
        <b/>
        <sz val="10"/>
        <color theme="1"/>
        <rFont val="Arial Narrow"/>
        <family val="2"/>
      </rPr>
      <t>CMP = BCI Minimum Production Criterion</t>
    </r>
    <r>
      <rPr>
        <sz val="10"/>
        <color theme="1"/>
        <rFont val="Arial Narrow"/>
        <family val="2"/>
      </rPr>
      <t xml:space="preserve"> (included in "Property Certification Verification - VCP" list) - mandatory compliance item</t>
    </r>
  </si>
  <si>
    <r>
      <t>NA = Not Applicable</t>
    </r>
  </si>
  <si>
    <r>
      <t>Use only x or X for Yes and No and in the NA column also use x or X when the item is not applicable.</t>
    </r>
  </si>
  <si>
    <r>
      <t>Criterion 1.</t>
    </r>
    <r>
      <t xml:space="preserve"> </t>
    </r>
    <r>
      <t>Employment Contract</t>
    </r>
  </si>
  <si>
    <r>
      <t>Total certification items by variable compliance index = C items except NA</t>
    </r>
  </si>
  <si>
    <r>
      <t>"Compliant" items</t>
    </r>
  </si>
  <si>
    <r>
      <t>"Non-compliant" items</t>
    </r>
  </si>
  <si>
    <r>
      <t>Unanswered items</t>
    </r>
  </si>
  <si>
    <r>
      <t>"Compliant" percentage</t>
    </r>
    <r>
      <t xml:space="preserve">  </t>
    </r>
  </si>
  <si>
    <r>
      <t>Total CMP items (mandatory compliance)</t>
    </r>
  </si>
  <si>
    <r>
      <t>RESULT</t>
    </r>
  </si>
  <si>
    <r>
      <t>Approval - Criterion 1</t>
    </r>
  </si>
  <si>
    <r>
      <t>Compliant?</t>
    </r>
  </si>
  <si>
    <r>
      <t>1.</t>
    </r>
    <r>
      <t xml:space="preserve"> </t>
    </r>
    <r>
      <t>EMPLOYMENT CONTRACT</t>
    </r>
  </si>
  <si>
    <r>
      <t>C</t>
    </r>
  </si>
  <si>
    <r>
      <t>CMP</t>
    </r>
  </si>
  <si>
    <r>
      <t xml:space="preserve"> </t>
    </r>
    <r>
      <t>NA</t>
    </r>
    <r>
      <t xml:space="preserve"> </t>
    </r>
  </si>
  <si>
    <r>
      <t>Observations</t>
    </r>
  </si>
  <si>
    <r>
      <t>1.1</t>
    </r>
  </si>
  <si>
    <r>
      <t>Does the PU/PBA not deduct recruitment fees when selecting permanent and temporary workers?</t>
    </r>
    <r>
      <t xml:space="preserve"> </t>
    </r>
    <r>
      <t>Were these workers correctly registered in the company within the e-Social platform up to 24 hours before the start of the employee's activities, except for third-party or autonomous service providers?</t>
    </r>
    <r>
      <t xml:space="preserve"> </t>
    </r>
  </si>
  <si>
    <r>
      <t>1.2</t>
    </r>
  </si>
  <si>
    <r>
      <t>Has the UP/UBA (Production Unit) register for the Labor Electronic Domicile (DET), which features the Labor Inspection Book (e-LIT</t>
    </r>
  </si>
  <si>
    <r>
      <t>1.3</t>
    </r>
  </si>
  <si>
    <r>
      <t>Does the PU/PBA, when hiring foreign workers, require the presentation of the following documents:</t>
    </r>
    <r>
      <t xml:space="preserve"> </t>
    </r>
    <r>
      <t>CRNM ( Migratory Registration Card or residence/refugee application protocol, CTPS and CPF?</t>
    </r>
  </si>
  <si>
    <r>
      <t>1.4</t>
    </r>
  </si>
  <si>
    <r>
      <t xml:space="preserve">
</t>
    </r>
    <r>
      <t>During admission or readmission of employees, does the PU/PBA guide and train workers regarding professional risks that may originate in workplaces, and about means to prevent and limit such risks and measures adopted by the company?</t>
    </r>
  </si>
  <si>
    <r>
      <t>1.5</t>
    </r>
  </si>
  <si>
    <r>
      <t>Is salary payment made by the 5th business day of the month following the due month?</t>
    </r>
    <r>
      <t xml:space="preserve"> </t>
    </r>
  </si>
  <si>
    <r>
      <t>1.6</t>
    </r>
  </si>
  <si>
    <r>
      <t>Are overtime hours worked correctly recorded in mandatory time controls and properly paid to the employee?</t>
    </r>
  </si>
  <si>
    <r>
      <t>1.7</t>
    </r>
  </si>
  <si>
    <r>
      <t>Do variable salary components (overtime, reflections, bonuses and others) integrate by average the value of vacation pay, 13th salary, prior notice and FGTS and INSS contributions?</t>
    </r>
  </si>
  <si>
    <r>
      <t>1.8</t>
    </r>
  </si>
  <si>
    <r>
      <t>Does the PU/PBA not practice nor allow its employees' daily work hours to exceed the legal limit of 8 normal hours, plus 2 voluntary and occasional daily overtime hours, or 12 daily hours in case of normal 12 x 36 hour shifts, observing the weekly limit of 44 hours and 220 monthly hours, except in situations of urgent necessity and force majeure provided for in collective agreements or conventions?</t>
    </r>
  </si>
  <si>
    <r>
      <t>1.9</t>
    </r>
  </si>
  <si>
    <r>
      <t>Does the PU/PBA regularly grant employees the intra-shift interval for rest and meals of at least 1 hour and at most 2 hours; or at least 30 minutes as provided for in collective agreements or conventions?</t>
    </r>
  </si>
  <si>
    <r>
      <t>1.10</t>
    </r>
  </si>
  <si>
    <r>
      <t>Does the PU/PBA regularly grant employees the inter-shift interval for rest of at least 11 hours?</t>
    </r>
  </si>
  <si>
    <r>
      <t>1.11</t>
    </r>
  </si>
  <si>
    <r>
      <t>Does the PU/PBA regularly grant employees paid weekly rest of 24 hours?</t>
    </r>
  </si>
  <si>
    <r>
      <t>1.12</t>
    </r>
  </si>
  <si>
    <r>
      <t>Is work on paid weekly rest days and holidays, without hour compensation, paid with a minimum additional of 100%?</t>
    </r>
  </si>
  <si>
    <r>
      <t>1.13</t>
    </r>
  </si>
  <si>
    <r>
      <t>Does the PU/PBA regularly grant full or partial vacations for each 12-month acquisition period to its employees within the legal granting period?</t>
    </r>
  </si>
  <si>
    <r>
      <t>1.14</t>
    </r>
  </si>
  <si>
    <r>
      <t>Is the 13th salary regularly paid in two installments, the first by November 30th and the second by December 20th of each year?</t>
    </r>
  </si>
  <si>
    <r>
      <t>1.15</t>
    </r>
  </si>
  <si>
    <r>
      <t>Does the PU/PBA regularly collect digital FGTS (GFD) on remuneration paid to each employee by the 20th of each subsequent month?</t>
    </r>
  </si>
  <si>
    <r>
      <t>1.16</t>
    </r>
  </si>
  <si>
    <r>
      <t>Does the PU/PBA deduct the employee's social security contribution on paid remuneration and collect it to INSS (DARF) by the 20th of each subsequent month?</t>
    </r>
    <r>
      <t xml:space="preserve"> </t>
    </r>
  </si>
  <si>
    <r>
      <t>1.17</t>
    </r>
  </si>
  <si>
    <r>
      <t xml:space="preserve"> </t>
    </r>
    <r>
      <t>Upon contract termination, does the UP/UBA provide the employee, within 10 (ten) days, the CTPS duly updated in the e-Social event, 3 (three) copies of the TRCT (Term of Termination of Employment Contract), updated FGTS (Severance Indemnity Fund) statement for termination purposes, and the CD (Dismissal Communication) forms and application for unemployment insurance?</t>
    </r>
  </si>
  <si>
    <r>
      <t>1.18</t>
    </r>
  </si>
  <si>
    <r>
      <t xml:space="preserve"> </t>
    </r>
    <r>
      <t>Does the UP/UBA perform and maintain records of pre-employment, periodic, return-to-work, change of occupational risk, and termination medical examinations for its employees?</t>
    </r>
  </si>
  <si>
    <r>
      <t>1.19</t>
    </r>
  </si>
  <si>
    <r>
      <t>Does the farm ensure that workers are informed clearly and transparently about disciplinary rules and procedures, both internal and provided for in the CLT, including fair and proportional warnings and suspensions to conduct?</t>
    </r>
  </si>
  <si>
    <r>
      <t>1.20</t>
    </r>
  </si>
  <si>
    <r>
      <t>Does the PU/PBA apply disciplinary penalties provided for in the CLT, according to the severity of the offense, such as dismissal for just cause, in cases where the employee fails to comply with internal standards and workplace safety standards, especially regarding mandatory use of PPE?</t>
    </r>
  </si>
  <si>
    <r>
      <t>1.21</t>
    </r>
  </si>
  <si>
    <r>
      <t>Does the UP/UBA regularly pay hazard pay to employees who perform activities in unhealthy conditions and locations where such conditions cannot be eliminated?</t>
    </r>
  </si>
  <si>
    <r>
      <t>1.22</t>
    </r>
  </si>
  <si>
    <r>
      <t>Does the PU/PBA adopt a written policy of not allowing workers aged 16 to 18 to perform activities during night shifts or in unhealthy (chemical, physical, biological and thermal agents in farming or cotton processing) or dangerous conditions and locations?</t>
    </r>
  </si>
  <si>
    <r>
      <t>1.23</t>
    </r>
  </si>
  <si>
    <r>
      <t>Does the farm prohibit minors under 18, workers with diseases or comorbidities identified by the occupational physician, people over 60, pregnant women, or breastfeeding women from handling or applying pesticides?</t>
    </r>
  </si>
  <si>
    <r>
      <t>1.24</t>
    </r>
  </si>
  <si>
    <r>
      <t>Does the PU/PBA regularly pay a 30% hazard pay on the contractual salary value to employees exposed to or performing activities in life-threatening conditions in contact with flammable, explosive substances or in the electrical energy sector under high-risk conditions?</t>
    </r>
  </si>
  <si>
    <r>
      <t>1.25</t>
    </r>
  </si>
  <si>
    <r>
      <t>Does the UP/UBA require and supervise outsourced service companies, contractors, and independent workers in general to strictly comply with labor, safety, health, and rural environmental standards in the execution of the contracted work, in accordance with current legislation?</t>
    </r>
  </si>
  <si>
    <r>
      <t>1.26</t>
    </r>
  </si>
  <si>
    <r>
      <t>Do workers hired with fixed salary or based on production receive at least a value equivalent to the national minimum wage or the minimum remuneration level for the profession/position they hold, as defined in collective labor agreements or conventions?</t>
    </r>
    <r>
      <t xml:space="preserve"> </t>
    </r>
    <r>
      <t>Do payroll and salary receipts detail all earnings and deductions made from employee remuneration?</t>
    </r>
  </si>
  <si>
    <r>
      <t>1.27</t>
    </r>
  </si>
  <si>
    <r>
      <t>For the same role at the UP/UBA, do all employees receive equal remuneration regardless of gender, ethnicity, nationality, or age, ensuring that the difference in length of service for the same employer does not exceed 4 (four) years and the difference in time in the position does not exceed 2 (two) years, that professional experience is equivalent, and considering meritocracy history and results achieved in internal performance evaluations?</t>
    </r>
    <r>
      <t xml:space="preserve"> 
</t>
    </r>
  </si>
  <si>
    <r>
      <t>1.28</t>
    </r>
  </si>
  <si>
    <r>
      <t>Does the property have relationships with institutions that promote local workforce training through training, free courses, etc.?</t>
    </r>
  </si>
  <si>
    <r>
      <t>1.29</t>
    </r>
  </si>
  <si>
    <r>
      <t>Do workers have access to an impartial, effective and safe direct complaint line or other complaint mechanism?</t>
    </r>
  </si>
  <si>
    <r>
      <t>1.30</t>
    </r>
  </si>
  <si>
    <r>
      <t>Are workers informed of their fundamental principles and rights at work?</t>
    </r>
  </si>
  <si>
    <r>
      <t>Criterion 2.</t>
    </r>
    <r>
      <t xml:space="preserve"> </t>
    </r>
    <r>
      <t>Prohibition of Child Labor</t>
    </r>
  </si>
  <si>
    <r>
      <t>Total C items (mandatory compliance)</t>
    </r>
  </si>
  <si>
    <r>
      <t>Approval - Criterion 2</t>
    </r>
  </si>
  <si>
    <r>
      <t>2.</t>
    </r>
    <r>
      <t xml:space="preserve"> </t>
    </r>
    <r>
      <t>PROHIBITION OF CHILD LABOR</t>
    </r>
  </si>
  <si>
    <r>
      <t>2.1</t>
    </r>
  </si>
  <si>
    <r>
      <t>Does the PU/PBA not practice, request or allow the use of child labor (of children or adolescents under 16 years old), under any pretext, even if occasional and without remuneration in its business activities, except for apprentice workers?</t>
    </r>
  </si>
  <si>
    <r>
      <t>2.2</t>
    </r>
  </si>
  <si>
    <r>
      <t>Does the PU/PBA expressly prohibit through posting notices or in internal rules, the practice of any type of child labor, paid or unpaid, in the workplace, except for apprentice workers?</t>
    </r>
  </si>
  <si>
    <r>
      <t>BACK TO TOP &gt;&gt;</t>
    </r>
  </si>
  <si>
    <r>
      <t>Criterion 3.</t>
    </r>
    <r>
      <t xml:space="preserve"> </t>
    </r>
    <r>
      <t>Prohibition of Slave-like Labor</t>
    </r>
    <r>
      <t xml:space="preserve"> </t>
    </r>
  </si>
  <si>
    <r>
      <t>Approval - Criterion 3</t>
    </r>
  </si>
  <si>
    <r>
      <t>3.</t>
    </r>
    <r>
      <t xml:space="preserve"> </t>
    </r>
    <r>
      <t>PROHIBITION OF SLAVE-LIKE LABOR</t>
    </r>
    <r>
      <t xml:space="preserve"> </t>
    </r>
  </si>
  <si>
    <r>
      <t>3.1</t>
    </r>
  </si>
  <si>
    <r>
      <t>When hiring workers in other States, does the PU/PBA take measures to ensure that hiring and transportation procedures comply with the standards established in MTP Ordinance No. 671/2021 and MTP IN No. 2/2021, without the intermediation of third-party recruiters or agents?</t>
    </r>
    <r>
      <t xml:space="preserve"> </t>
    </r>
    <r>
      <t>Does the PU/PBA not use deceit, false promises, serious threats, violence, coercion, fraud or abuse, illusions, simulation or inducement to error about the real working conditions, farm location, provision of utilities without salary deductions and compensatory values that already include overtime?</t>
    </r>
  </si>
  <si>
    <r>
      <t>3.2</t>
    </r>
  </si>
  <si>
    <r>
      <t>Does the PU/PBA not practice any type of restriction on the right to come and go of employees or third parties, nor keep them at the workplace through actions of moral, physical or psychological coercion or ostensive surveillance, retention of documents or personal objects of the worker or by servitude through illegal loans or debts, with the intention of denying the worker the exercise of their right to voluntarily leave the workplace or accommodation, to resign, change jobs or return to their city of origin?</t>
    </r>
  </si>
  <si>
    <r>
      <t>3.3</t>
    </r>
  </si>
  <si>
    <r>
      <t>Does the PU/PBA not subject its employees or third parties to forced labor, exhausting workdays, undignified or degrading working conditions, provision of low-quality food, housing in precarious accommodations without hygiene and sanitation conditions, non-provision of drinking water at the workplace or in the living area and work under risk conditions, without PPE training or without qualification for performing their work activities?</t>
    </r>
  </si>
  <si>
    <r>
      <t>Criterion 4.</t>
    </r>
    <r>
      <t xml:space="preserve"> </t>
    </r>
    <r>
      <t>Freedom of Union Association</t>
    </r>
  </si>
  <si>
    <r>
      <t>Approval - Criterion 4</t>
    </r>
  </si>
  <si>
    <r>
      <t>4.</t>
    </r>
    <r>
      <t xml:space="preserve"> </t>
    </r>
    <r>
      <t>FREEDOM OF UNION ASSOCIATION</t>
    </r>
  </si>
  <si>
    <r>
      <t>4.1</t>
    </r>
  </si>
  <si>
    <r>
      <t>Is the right to free union association guaranteed to all PU/PBA employees, without any type of intimidation or pressure?</t>
    </r>
  </si>
  <si>
    <r>
      <t>4.2</t>
    </r>
  </si>
  <si>
    <r>
      <t>Does the PU/PBA maintain a proactive relationship with the Workers' Union of its municipality, support collective labor bargaining and comply with the provisions of collective labor conventions and agreements?</t>
    </r>
    <r>
      <t xml:space="preserve">
</t>
    </r>
  </si>
  <si>
    <r>
      <t>4.3</t>
    </r>
  </si>
  <si>
    <r>
      <t>Is it guaranteed to workers, whether unionized or not, to attend meetings and assemblies of the Labor Union or participate in collective negotiations?</t>
    </r>
  </si>
  <si>
    <r>
      <t>4.4</t>
    </r>
  </si>
  <si>
    <r>
      <t>Does the PU/PBA, when requested by the Labor Union, through prior scheduling and without prejudice to normal work activities, allow meetings with its employees to deal with the interests of the category and provide adequate location, if necessary?</t>
    </r>
  </si>
  <si>
    <r>
      <t>Criterion 5.</t>
    </r>
    <r>
      <t xml:space="preserve"> </t>
    </r>
    <r>
      <t>Prohibition of People Discrimination</t>
    </r>
  </si>
  <si>
    <r>
      <t>Approval - Criterion 5</t>
    </r>
  </si>
  <si>
    <r>
      <t>5.</t>
    </r>
    <r>
      <t xml:space="preserve"> </t>
    </r>
    <r>
      <t>PROHIBITION OF PEOPLE DISCRIMINATION</t>
    </r>
    <r>
      <t xml:space="preserve"> </t>
    </r>
  </si>
  <si>
    <r>
      <t>5.1</t>
    </r>
  </si>
  <si>
    <r>
      <t xml:space="preserve"> </t>
    </r>
    <r>
      <t>Does the UP/UBA, at the time of hiring, termination, and during the employment contract, have mechanisms to combat all forms of harassment and other forms of workplace violence, and adopt transparent, firm, and determined processes, rules, or policies to curb any discriminatory attitude, procedure, or restriction, especially regarding age, gender, appearance, race, creed, nationality, sexual orientation, marital status, and political ideology?</t>
    </r>
  </si>
  <si>
    <r>
      <t>5.2</t>
    </r>
  </si>
  <si>
    <r>
      <t>Does the PU/PBA warn and guide its employees to prevent the practice of any discriminatory or humiliating procedure in the relationship between its agents, managers and supervisors and their subordinates, as well as among them, under penalty of suffering disciplinary sanctions?</t>
    </r>
  </si>
  <si>
    <r>
      <t>5.3</t>
    </r>
  </si>
  <si>
    <r>
      <t>Does the PU have open communication channels with local communities?</t>
    </r>
    <r>
      <t xml:space="preserve">  </t>
    </r>
  </si>
  <si>
    <r>
      <t>5.4</t>
    </r>
  </si>
  <si>
    <r>
      <t>Does the PU have an open relationship with the community, promoting the hiring of local workforce without distinction of race, gender, ethnicity, religion or other cultural aspects?</t>
    </r>
  </si>
  <si>
    <r>
      <t>5.5</t>
    </r>
  </si>
  <si>
    <r>
      <t>Does the PU take measures to identify and mitigate the social and/or environmental risks that the operation represents for communities and adjacent areas?</t>
    </r>
    <r>
      <t xml:space="preserve">   
</t>
    </r>
  </si>
  <si>
    <r>
      <t>5.6</t>
    </r>
  </si>
  <si>
    <r>
      <t>When there are disputes over land use with local communities (including indigenous populations or traditional land users), are transparent processes implemented to resolve these disputes?</t>
    </r>
  </si>
  <si>
    <r>
      <t>5.7</t>
    </r>
  </si>
  <si>
    <r>
      <t>Does the producer have procedures for acquiring new areas considering social risks and land use disputes by traditional communities, in addition to verifying the veracity of land documents?</t>
    </r>
    <r>
      <t xml:space="preserve"> </t>
    </r>
  </si>
  <si>
    <r>
      <t>Criterion 6.</t>
    </r>
    <r>
      <t xml:space="preserve"> </t>
    </r>
    <r>
      <t>Safety, Occupational Health and Work Environment</t>
    </r>
  </si>
  <si>
    <r>
      <t>Approval - Criterion 6</t>
    </r>
  </si>
  <si>
    <r>
      <t xml:space="preserve"> </t>
    </r>
  </si>
  <si>
    <r>
      <t>6.</t>
    </r>
    <r>
      <t xml:space="preserve"> </t>
    </r>
    <r>
      <t>SAFETY, OCCUPATIONAL HEALTH AND WORK ENVIRONMENT</t>
    </r>
    <r>
      <t xml:space="preserve"> </t>
    </r>
  </si>
  <si>
    <r>
      <t>Rural Work Safety, Health and Environment Management</t>
    </r>
  </si>
  <si>
    <r>
      <t>6.1</t>
    </r>
  </si>
  <si>
    <r>
      <t>Did the farm develop and implement the Rural Work Risk Management Program (PGRTR) defined in NR-31, including the legal aspects of workplace accident prevention and occupational health control provided for in the risk inventory, prevention measures, and the PCMSO (Occupational Health Medical Program)?</t>
    </r>
  </si>
  <si>
    <r>
      <t>6.2</t>
    </r>
  </si>
  <si>
    <r>
      <t>Does the farm, when determining the execution of tasks in unhealthy or dangerous activities, guarantee adequate working conditions by informing workers in charge about the risks arising from work execution and the protective measures that must be adopted to prevent workplace accidents and/or health damage?</t>
    </r>
  </si>
  <si>
    <r>
      <t>6.3</t>
    </r>
  </si>
  <si>
    <r>
      <t>Are the occupational health preservation, prevention, and control actions for work-related illnesses provided for in the Rural Work Risk Management Program (PGRTR) planned and implemented based on the identification of risks and control needs for worker health and safety, aiming to improve the environment and working conditions?</t>
    </r>
  </si>
  <si>
    <r>
      <t>6.4</t>
    </r>
  </si>
  <si>
    <r>
      <t>Is the farm, considering the characteristics of the activity developed, equipped with a first aid kit and is this under the responsibility of a person qualified to fulfill this function?</t>
    </r>
    <r>
      <t xml:space="preserve"> </t>
    </r>
    <r>
      <t>In work fronts with 10 or more workers, does it have a first aid kit?</t>
    </r>
  </si>
  <si>
    <r>
      <t>6.5</t>
    </r>
  </si>
  <si>
    <r>
      <t>Has the farm developed and implemented an internal emergency plan for urgent care of injured workers or those with serious illness and made it known to all employees, specifying the names of those responsible for care, the first aid that co-workers should observe in emergencies, the means of transportation to be used, the list with addresses and telephone numbers of hospitals and doctors and their specialties and other pertinent measures?</t>
    </r>
  </si>
  <si>
    <r>
      <t>SESTR - Specialized Service in Rural Work Safety and Health</t>
    </r>
  </si>
  <si>
    <r>
      <t>6.6</t>
    </r>
  </si>
  <si>
    <r>
      <t>Does the owner or agent of the farm with 11 to 50 employees, who has not established its own SESTR, have training in accident prevention and work-related diseases or has hired a safety technician and/or the services of specialized companies (SESTR)?</t>
    </r>
    <r>
      <t xml:space="preserve"> </t>
    </r>
  </si>
  <si>
    <r>
      <t>6.7</t>
    </r>
  </si>
  <si>
    <r>
      <t>Has the farm with more than 51 employees implemented its own, external or collective Specialized Service in Rural Work Safety and Health - SESTR?</t>
    </r>
  </si>
  <si>
    <r>
      <t>CIPATR - Internal Commission for Rural Work Accident and Harassment Prevention</t>
    </r>
    <r>
      <t xml:space="preserve"> </t>
    </r>
  </si>
  <si>
    <r>
      <t>6.8</t>
    </r>
  </si>
  <si>
    <r>
      <t>Has the farm with more than 20 employees hired for an indefinite period established, implemented, and maintained an active CIPATR (Internal Commission for Rural Accident Prevention)?</t>
    </r>
  </si>
  <si>
    <r>
      <t>6.9</t>
    </r>
  </si>
  <si>
    <r>
      <t>Are the election and inauguration minutes and the CIPATR meeting calendar available at the establishment for labor inspection?</t>
    </r>
  </si>
  <si>
    <r>
      <t>6.10</t>
    </r>
  </si>
  <si>
    <r>
      <t>Are bimonthly CIPATR meetings held and respective minutes recorded?</t>
    </r>
  </si>
  <si>
    <r>
      <t>6.11</t>
    </r>
  </si>
  <si>
    <r>
      <t>Did the rural employer or equivalent promote face-to-face or semi-face-to-face training in occupational safety and health, in a course with a minimum workload of 20 hours and with content established in NR-31, for CIPATR members before taking office?</t>
    </r>
  </si>
  <si>
    <r>
      <t>6.12</t>
    </r>
  </si>
  <si>
    <r>
      <t>In case of accidents with consequences of greater severity or significant damage, are CIPATR meetings held, with the presence of the person responsible for the sector where the accident occurred, up to 5 days after the occurrence?</t>
    </r>
  </si>
  <si>
    <r>
      <t>6.13</t>
    </r>
  </si>
  <si>
    <r>
      <t>Does the farm, in collaboration with CIPATR, annually promote the Internal Week for Rural Work Accident Prevention (SIPATR)?</t>
    </r>
  </si>
  <si>
    <r>
      <t>6.14</t>
    </r>
  </si>
  <si>
    <r>
      <t>Does the CIPATR Coordinator supervise and disseminate CIPATR decisions to workers and forward CIPATR decisions to the rural employer or equivalent and to SESTR, when applicable?</t>
    </r>
  </si>
  <si>
    <r>
      <t>6.15</t>
    </r>
  </si>
  <si>
    <r>
      <t>Does the CIPATR of the contracted company participate together with the contracting party's CIPATR defining mechanisms for integration and participation of worker representatives?</t>
    </r>
  </si>
  <si>
    <r>
      <t>Female Representative</t>
    </r>
  </si>
  <si>
    <r>
      <t>6.16</t>
    </r>
  </si>
  <si>
    <r>
      <t>Does the farm have a female representative who participates in any action related to the ABR (Responsible Brazilian Cotton) program?</t>
    </r>
    <r>
      <t xml:space="preserve">
</t>
    </r>
    <r>
      <t>*Item applicable to farms with more than 10 female employees.</t>
    </r>
  </si>
  <si>
    <r>
      <t>Pesticides, Adjuvants and Related Products</t>
    </r>
  </si>
  <si>
    <r>
      <t>6.17</t>
    </r>
  </si>
  <si>
    <r>
      <t>Does the farm not allow and prohibit the handling of any pesticides, adjuvants and related products in work environments in disagreement with the prescription and label and package insert indications, provided for in current legislation?</t>
    </r>
  </si>
  <si>
    <r>
      <t>6.18</t>
    </r>
  </si>
  <si>
    <r>
      <t>Does the farm signal and prohibit work in recently treated areas, before the end of the reentry interval established on product labels, except with the use of recommended protective equipment?</t>
    </r>
  </si>
  <si>
    <r>
      <t>6.19</t>
    </r>
  </si>
  <si>
    <r>
      <t>Does the farm provide workers with direct exposure to pesticides with semi-face-to-face or face-to-face training courses, conducted by professionals with technical capacity, with a minimum workload of 20 hours, with theoretical and practical classes, according to the minimum content provided for in the Standard?</t>
    </r>
  </si>
  <si>
    <r>
      <t>6.20</t>
    </r>
  </si>
  <si>
    <r>
      <t>Does the farm provide free of charge to workers in direct contact with or who handle pesticides, all Personal Protective Equipment (PPE) and clothing appropriate to the risks, provided for in the PGRTR, and supervise their use, under penalty of applying disciplinary sanctions?</t>
    </r>
  </si>
  <si>
    <r>
      <t>6.21</t>
    </r>
  </si>
  <si>
    <r>
      <t>Does the farm provide Personal Protective Equipment and work clothing in perfect conditions of use and properly sanitized, taking responsibility for their decontamination at the end of each work day, replacing them whenever necessary, and prohibiting the use of personal clothes when applying pesticides?</t>
    </r>
  </si>
  <si>
    <r>
      <t>6.22</t>
    </r>
  </si>
  <si>
    <r>
      <t>Does the farm not allow and maintain vigilance so that no contaminated protective device or clothing is taken outside the work environment and does not allow any protective device or clothing to be reused before proper decontamination?</t>
    </r>
  </si>
  <si>
    <r>
      <t>6.23</t>
    </r>
  </si>
  <si>
    <r>
      <t>For all workers involved in work with pesticides, is bathing mandatory after finishing all activities involving the preparation and/or application of pesticides, additives, adjuvants and related products, according to the procedure established in the PGRTR?</t>
    </r>
  </si>
  <si>
    <r>
      <t>6.24</t>
    </r>
  </si>
  <si>
    <r>
      <t>Does the farm make available to all workers information about the use of pesticides, additives, adjuvants and related products in the establishment, addressing the following aspects: treated area, commercial name of the product used, toxicological classification, date and time of application, reentry interval, safety interval/withdrawal period, protection measures necessary for workers in direct and indirect exposure and measures to be adopted in case of poisoning?</t>
    </r>
  </si>
  <si>
    <r>
      <t>6.25</t>
    </r>
  </si>
  <si>
    <r>
      <t>Does the farm signal treated areas and inform the reentry period; the safety interval/withdrawal period, protection measures necessary for workers in direct and indirect exposure and the measures to be adopted in case of poisoning?</t>
    </r>
  </si>
  <si>
    <r>
      <t>6.26</t>
    </r>
  </si>
  <si>
    <r>
      <t>Does the farm immediately remove the worker who presents symptoms of poisoning and urgently arrange transport to the nearest medical care, also sending to the doctor the information contained in the labels and package inserts of pesticides, additives, adjuvants and related products to which the worker has been exposed?</t>
    </r>
  </si>
  <si>
    <r>
      <t>6.27</t>
    </r>
  </si>
  <si>
    <r>
      <t xml:space="preserve"> </t>
    </r>
    <r>
      <t>Are decontamination, washing and conservation, maintenance and cleaning of PPE and clothes used by workers in the application of pesticides, additives, adjuvants and related products performed by oriented and trained people, in a place specially designated for this purpose?</t>
    </r>
    <r>
      <t xml:space="preserve"> </t>
    </r>
    <r>
      <t>Are PPE inspected before each application?</t>
    </r>
    <r>
      <t xml:space="preserve"> </t>
    </r>
  </si>
  <si>
    <r>
      <t>6.28</t>
    </r>
  </si>
  <si>
    <r>
      <t>Is decontamination of clothes and PPE performed in a way that does not contaminate wells, rivers, streams and any other water collections?</t>
    </r>
  </si>
  <si>
    <r>
      <t>6.29</t>
    </r>
  </si>
  <si>
    <r>
      <t>Are pesticide products, additives, adjuvants and related products kept in their original packaging, with their labels and package inserts?</t>
    </r>
    <r>
      <t xml:space="preserve"> </t>
    </r>
  </si>
  <si>
    <r>
      <t>6.30</t>
    </r>
  </si>
  <si>
    <r>
      <t>Does the farm prohibit the reuse of empty containers; execute the triple washing or pressure washing process; store containers in adequate storage and subsequently send them to accredited units for disposal or recycling?</t>
    </r>
  </si>
  <si>
    <r>
      <t>6.31</t>
    </r>
  </si>
  <si>
    <r>
      <t>Does the farm not practice storage of empty or full containers of pesticides, additives, adjuvants and related products in disagreement with what is established in the manufacturer's package insert?</t>
    </r>
  </si>
  <si>
    <r>
      <t>6.32</t>
    </r>
  </si>
  <si>
    <r>
      <t>Do buildings intended for storage of pesticides, adjuvants, additives and related products have signs or posters with danger symbols, with restricted access to authorized employees, trained to handle the respective products, equipped with PPE, with ventilation system directed to the outside and provided with protection that does not allow access by birds or animals?</t>
    </r>
  </si>
  <si>
    <r>
      <t>6.33</t>
    </r>
  </si>
  <si>
    <r>
      <t>Do buildings intended for storage of pesticides, adjuvants, additives and related products have resistant walls and coverings, floors that enable cleaning, decontamination and drainage?</t>
    </r>
    <r>
      <t xml:space="preserve"> </t>
    </r>
    <r>
      <t>Are they located more than 15 meters from housing and in places where food, medicines and water sources are conserved or consumed?</t>
    </r>
  </si>
  <si>
    <r>
      <t>6.34</t>
    </r>
  </si>
  <si>
    <r>
      <t>Does pesticide storage and stacking comply with current legislation standards and manufacturers' standards; are packages placed on platforms, avoiding contact with the floor, with stable piles and away from walls and with waterproof floors?</t>
    </r>
  </si>
  <si>
    <r>
      <t>6.35</t>
    </r>
  </si>
  <si>
    <r>
      <t xml:space="preserve"> </t>
    </r>
    <r>
      <t>When transporting pesticide products, adjuvants, additives and related products on public roads, does the farm do so in properly labeled containers and in resistant and hermetically sealed containers and are these placed in a separate compartment, so that they cannot contaminate products such as food, feed, forage, personal and household utensils?</t>
    </r>
  </si>
  <si>
    <r>
      <t>6.36</t>
    </r>
  </si>
  <si>
    <r>
      <t>Is the transport of agrochemicals from the farm carried out safely, using all precautionary procedures applicable to human health and the environment?</t>
    </r>
  </si>
  <si>
    <r>
      <t>6.37</t>
    </r>
  </si>
  <si>
    <r>
      <t>Are equipment used in the application of pesticides, adjuvants and related products maintained in perfect condition of conservation and operation?</t>
    </r>
    <r>
      <t xml:space="preserve"> </t>
    </r>
    <r>
      <t>Are equipment inspected before each application, used for the indicated purpose and operated within limits, specifications and technical guidelines?</t>
    </r>
    <r>
      <t xml:space="preserve">  </t>
    </r>
  </si>
  <si>
    <r>
      <t>6.38</t>
    </r>
  </si>
  <si>
    <r>
      <t>Does the farm keep flammable liquids in a ventilated location, protected against sparks and other ignition sources?</t>
    </r>
  </si>
  <si>
    <r>
      <t>Fire Prevention Measures</t>
    </r>
  </si>
  <si>
    <r>
      <t>6.39</t>
    </r>
  </si>
  <si>
    <r>
      <t>Does the farm have a team of employees trained for fire prevention and fighting, especially to use extinguishers in emergency situations?</t>
    </r>
  </si>
  <si>
    <r>
      <t>Ergonomics</t>
    </r>
    <r>
      <t xml:space="preserve"> </t>
    </r>
  </si>
  <si>
    <r>
      <t>6.40</t>
    </r>
  </si>
  <si>
    <r>
      <t>Does the farm guide and train its employees on work methods they should use in heavy activities of lifting and regular manual transport of loads, aiming to safeguard their health, prevent accidents and their early withdrawal from work?</t>
    </r>
  </si>
  <si>
    <r>
      <t>Manual Tools</t>
    </r>
  </si>
  <si>
    <r>
      <t>6.41</t>
    </r>
  </si>
  <si>
    <r>
      <t>Does the farm provide free manual tools suitable for work and the physical characteristics of the worker, replacing them whenever they are damaged by wear or breakage?</t>
    </r>
  </si>
  <si>
    <r>
      <t>6.42</t>
    </r>
  </si>
  <si>
    <r>
      <t>Are cutting tools used in farming transported in compartments separate from worker transport?</t>
    </r>
  </si>
  <si>
    <r>
      <t>Machines, Equipment and Implements</t>
    </r>
    <r>
      <t xml:space="preserve"> </t>
    </r>
  </si>
  <si>
    <r>
      <t>6.43</t>
    </r>
  </si>
  <si>
    <r>
      <t>Are farm machines and equipment used for purposes established by the manufacturer and are their operators properly trained and qualified for their safe handling and operation?</t>
    </r>
  </si>
  <si>
    <r>
      <t>6.44</t>
    </r>
  </si>
  <si>
    <r>
      <t>Are manuals for machines, equipment and implements kept in an appropriate place, so that their content is maintained at the establishment, in original format or copy, and the employer must make it available to operators?</t>
    </r>
  </si>
  <si>
    <r>
      <t>6.45</t>
    </r>
  </si>
  <si>
    <r>
      <t>Are power transmissions (PTO shafts) of farm machines, equipment and implements properly protected to prevent accidents?</t>
    </r>
  </si>
  <si>
    <r>
      <t>6.46</t>
    </r>
  </si>
  <si>
    <r>
      <t>Do farm machines, equipment and implements that pose a risk of rupture of their parts, projection of pieces or material being processed, have effective protection and accident prevention systems?</t>
    </r>
    <r>
      <t xml:space="preserve"> </t>
    </r>
  </si>
  <si>
    <r>
      <t>6.47</t>
    </r>
  </si>
  <si>
    <r>
      <t>Do farm motorized mobile machines and equipment have seat belts and operator protection structure to prevent health damage or fatal accidents in case of overturning?</t>
    </r>
  </si>
  <si>
    <r>
      <t>6.48</t>
    </r>
  </si>
  <si>
    <r>
      <t>Does the farm not allow and prohibit the execution of cleaning, lubrication, refueling and maintenance services with machines, equipment and implements in operation, except if movement is indispensable for carrying out these operations and, in this situation, special protection and signaling measures against work accidents are taken?</t>
    </r>
  </si>
  <si>
    <r>
      <t>6.49</t>
    </r>
  </si>
  <si>
    <r>
      <t>Does the farm not allow and prohibit work and operation of machines and equipment powered by internal combustion engines in closed places or without sufficient ventilation, except when gas elimination from the environment is ensured?</t>
    </r>
  </si>
  <si>
    <r>
      <t>6.50</t>
    </r>
  </si>
  <si>
    <r>
      <t>Are farm machines and equipment, stationary or not, that have work platforms equipped with access stairs and fall protection devices?</t>
    </r>
  </si>
  <si>
    <r>
      <t>6.51</t>
    </r>
  </si>
  <si>
    <r>
      <t>Does the farm prohibit and not allow, under any pretext, the transport of workers and third parties in motorized machines and equipment and in their coupled implements?</t>
    </r>
  </si>
  <si>
    <r>
      <t>6.52</t>
    </r>
  </si>
  <si>
    <r>
      <t>Do farm machines for cutting, chopping, crushing, grinding, defibering and similar have protection devices that make it impossible for the operator or other people to contact their moving parts?</t>
    </r>
  </si>
  <si>
    <r>
      <t>6.53</t>
    </r>
  </si>
  <si>
    <r>
      <t>Do farm brush cutters have protection devices that make it impossible to throw solid materials and cause other risks to worker physical integrity, causing work accidents?</t>
    </r>
  </si>
  <si>
    <r>
      <t>6.54</t>
    </r>
  </si>
  <si>
    <r>
      <t>Are farm drivers who drive motor vehicles, wheel tractors, crawler tractors, mixed tractors or automotive equipment intended for load movement or agricultural work on public roads properly licensed by Detran (art. 144 CBT)?</t>
    </r>
  </si>
  <si>
    <r>
      <t>6.55</t>
    </r>
  </si>
  <si>
    <r>
      <t>Did the farm provide specific training to chainsaw operators, with training control records and content that meets the manufacturer's manual or complies with item 31.12.46 of NR-31?</t>
    </r>
  </si>
  <si>
    <r>
      <t>6.56</t>
    </r>
  </si>
  <si>
    <r>
      <t>Are there procedures by the rural employer or equivalent for safe movement of machines, equipment and implements outside the physical facilities of the rural establishment for repairs, adaptations, technological modernization, deactivation, dismantling and disposal?</t>
    </r>
    <r>
      <t xml:space="preserve"> </t>
    </r>
  </si>
  <si>
    <r>
      <t>6.57</t>
    </r>
  </si>
  <si>
    <r>
      <t>Are work safety procedures strictly followed regarding starting, activation and stopping devices for stationary machines and equipment?</t>
    </r>
    <r>
      <t xml:space="preserve"> </t>
    </r>
    <r>
      <t>Do the functional components of the process and work areas of self-propelled machines and implements that need to remain exposed comply with current technical standards and the exceptions listed in Table 2 of Annex II?</t>
    </r>
  </si>
  <si>
    <r>
      <t>6.58</t>
    </r>
  </si>
  <si>
    <r>
      <t>Does the rural employer or equivalent provide permanently fixed and safe access means at all operation points, supply points, raw material insertion and removal of worked products, preparation, maintenance and constant intervention points?</t>
    </r>
    <r>
      <t xml:space="preserve"> </t>
    </r>
    <r>
      <t>And are access means provided to machines, equipment and implements that comply with current official or international technical standards?</t>
    </r>
  </si>
  <si>
    <r>
      <t>Access Roads and Circulation</t>
    </r>
  </si>
  <si>
    <r>
      <t>6.59</t>
    </r>
  </si>
  <si>
    <r>
      <t>Do farm internal access roads and circulation routes have adequate and safe conditions for vehicles and workers who travel on them?</t>
    </r>
  </si>
  <si>
    <r>
      <t>6.60</t>
    </r>
  </si>
  <si>
    <r>
      <t>Are farm internal access roads and circulation routes signaled so that they are visible during day and night, guiding vehicle flow direction, priority at intersections and establishing speed limits?</t>
    </r>
  </si>
  <si>
    <r>
      <t>Worker Transport</t>
    </r>
  </si>
  <si>
    <r>
      <t>6.61</t>
    </r>
  </si>
  <si>
    <r>
      <t>Do own or third-party vehicles used by the farm for collective employee transport have authorization issued by the competent transit authority, are they driven by drivers properly licensed by Detran and accompanied by the respective annual vehicle inspection?</t>
    </r>
  </si>
  <si>
    <r>
      <t>6.62</t>
    </r>
  </si>
  <si>
    <r>
      <t>Do own or third-party vehicles used by the farm for collective employee transport carry all passengers seated and have resistant and fixed compartments for storing tools and materials separate from passengers?</t>
    </r>
  </si>
  <si>
    <r>
      <t>6.63</t>
    </r>
  </si>
  <si>
    <r>
      <t>Do adapted vehicles used by the farm for worker transport have prior authorization from the competent traffic authority?</t>
    </r>
  </si>
  <si>
    <r>
      <t>6.64</t>
    </r>
  </si>
  <si>
    <r>
      <t>Does collective worker transport have a functioning instantaneous and unalterable speed recorder (tachograph) when capacity exceeds 10 (ten) seats?</t>
    </r>
  </si>
  <si>
    <r>
      <t>Cargo Transport</t>
    </r>
  </si>
  <si>
    <r>
      <t>6.65</t>
    </r>
  </si>
  <si>
    <r>
      <t>Does the farm conduct periodic inspection of vehicles intended for cargo transport?</t>
    </r>
    <r>
      <t xml:space="preserve">     </t>
    </r>
  </si>
  <si>
    <r>
      <t>6.66</t>
    </r>
  </si>
  <si>
    <r>
      <t>Do the farm's cargo vehicle drivers have the minimum license and training required by law—Categories C and D—according to the load, truck type, and training course for drivers of special and/or hazardous product transport vehicles (MOPP)?</t>
    </r>
    <r>
      <t xml:space="preserve">      </t>
    </r>
  </si>
  <si>
    <r>
      <t>Climatic and Topographic Factors</t>
    </r>
  </si>
  <si>
    <r>
      <t>6.67</t>
    </r>
  </si>
  <si>
    <r>
      <t>Does the farm interrupt external agricultural activities when climatic conditions occur that compromise worker safety and health?</t>
    </r>
    <r>
      <t xml:space="preserve"> </t>
    </r>
  </si>
  <si>
    <r>
      <t>6.68</t>
    </r>
  </si>
  <si>
    <r>
      <t>Is field work organized so that activities requiring greater physical effort, when possible, are developed in the morning or late afternoon?</t>
    </r>
  </si>
  <si>
    <r>
      <t>Personal Protection Measures</t>
    </r>
    <r>
      <t xml:space="preserve"> </t>
    </r>
  </si>
  <si>
    <r>
      <t>6.69</t>
    </r>
  </si>
  <si>
    <r>
      <t>Does the farm provide the necessary PPE (Personal Protective Equipment) free of charge for worker protection, according to the needs of each unhealthy or hazardous activity determined by the PGRTR, while guiding and training employees on its use?</t>
    </r>
    <r>
      <t xml:space="preserve"> </t>
    </r>
  </si>
  <si>
    <r>
      <t>6.70</t>
    </r>
  </si>
  <si>
    <r>
      <t>Does the farm file individual control and delivery records of PPE to employees, as well as records proving training and purchase invoices for PPE replacement, in case of need for exchange due to manufacturer guidance, defects or wear?</t>
    </r>
  </si>
  <si>
    <r>
      <t>6.71</t>
    </r>
  </si>
  <si>
    <r>
      <t>Does the farm supervise mandatory PPE use and apply disciplinary penalties to employees who refuse or do not use the PPE provided to them, even occasionally, including dismissal for just cause?</t>
    </r>
    <r>
      <t xml:space="preserve"> </t>
    </r>
  </si>
  <si>
    <r>
      <t>6.72</t>
    </r>
  </si>
  <si>
    <r>
      <t>Does the PU/PBA require and supervise the use of mandatory safety equipment by employees of third-party service companies or autonomous workers in performing their functions?</t>
    </r>
  </si>
  <si>
    <r>
      <t>6.73</t>
    </r>
  </si>
  <si>
    <r>
      <t>Does the employer, if indicated in the PGRTR or if exposure to solar radiation is configured without adoption of collective or individual protection measures, provide sunscreen to employees?</t>
    </r>
  </si>
  <si>
    <r>
      <t>Rural Buildings</t>
    </r>
  </si>
  <si>
    <r>
      <t>6.74</t>
    </r>
  </si>
  <si>
    <r>
      <t>Are farm rural building structures, such as warehouses and storage facilities, maintained in conditions to support permanent and mobile loads for which they are intended?</t>
    </r>
  </si>
  <si>
    <r>
      <t>6.75</t>
    </r>
  </si>
  <si>
    <r>
      <t>Are openings in floors and walls of farm buildings protected in a way that prevents workers or materials from falling?</t>
    </r>
    <r>
      <t xml:space="preserve"> </t>
    </r>
  </si>
  <si>
    <r>
      <t>6.76</t>
    </r>
  </si>
  <si>
    <r>
      <t>Were farm stairs, ramps, corridors and other areas intended for worker circulation and material movement built with non-slip materials and have protection against fall risk?</t>
    </r>
    <r>
      <t xml:space="preserve"> </t>
    </r>
  </si>
  <si>
    <r>
      <t>Electrical Installations</t>
    </r>
  </si>
  <si>
    <r>
      <t>6.77</t>
    </r>
  </si>
  <si>
    <r>
      <t>Are farm electrical installations maintained to prevent, by safe means, the dangers of electric shock and other types of accidents?</t>
    </r>
    <r>
      <t xml:space="preserve"> </t>
    </r>
  </si>
  <si>
    <r>
      <t>6.78</t>
    </r>
  </si>
  <si>
    <r>
      <t>Are electrical installation components protected by insulating material?</t>
    </r>
    <r>
      <t xml:space="preserve"> </t>
    </r>
  </si>
  <si>
    <r>
      <t>6.79</t>
    </r>
  </si>
  <si>
    <r>
      <t>Are tools used in work on energized networks equipped with electrical insulation?</t>
    </r>
  </si>
  <si>
    <r>
      <t>6.80</t>
    </r>
  </si>
  <si>
    <r>
      <t>Do farm buildings have Lightning Protection Systems - LPS against atmospheric electrical discharges?</t>
    </r>
    <r>
      <t xml:space="preserve"> </t>
    </r>
  </si>
  <si>
    <r>
      <t>Living Areas - Sanitary Facilities -
Meal Areas - Accommodation - Laundry - Recreation Area</t>
    </r>
    <r>
      <t xml:space="preserve">  </t>
    </r>
  </si>
  <si>
    <r>
      <t>6.81</t>
    </r>
  </si>
  <si>
    <r>
      <t>Do farm living areas have sanitary facilities, meal areas, accommodations and, when workers remain at the establishment between work shifts, adequate places for food preparation and laundries, all in adequate conditions of conservation, cleanliness and hygiene?</t>
    </r>
  </si>
  <si>
    <r>
      <t>6.82</t>
    </r>
  </si>
  <si>
    <r>
      <t>Are sanitary facilities in compliance with current regulatory standards?</t>
    </r>
  </si>
  <si>
    <r>
      <t>6.83</t>
    </r>
  </si>
  <si>
    <r>
      <t>Are sanitary facilities located in places of easy and safe access, with separation by sex, and have access doors that prevent exposure, built to maintain appropriate privacy?</t>
    </r>
    <r>
      <t xml:space="preserve"> </t>
    </r>
    <r>
      <t>In administrative sectors with up to 10 (ten) workers, can only one individual sanitary facility for common use between sexes be made available, provided hygiene and privacy conditions are guaranteed?</t>
    </r>
    <r>
      <t xml:space="preserve"> </t>
    </r>
  </si>
  <si>
    <r>
      <t>6.84</t>
    </r>
  </si>
  <si>
    <r>
      <t>Do sanitary facilities have clean water, soap or hand soap and paper towels; have toilet paper and have a container for garbage collection and connection to sewage system, septic tank or equivalent system?</t>
    </r>
  </si>
  <si>
    <r>
      <t>6.85</t>
    </r>
  </si>
  <si>
    <r>
      <t>Do meal areas have good hygiene and comfort conditions, clean water for hygienization and covered garbage deposits?</t>
    </r>
  </si>
  <si>
    <r>
      <t>6.86</t>
    </r>
  </si>
  <si>
    <r>
      <t>Do meal areas have tables with smooth and washable tops and seats in sufficient numbers to serve all workers in preset time schedules?</t>
    </r>
    <r>
      <t xml:space="preserve"> </t>
    </r>
  </si>
  <si>
    <r>
      <t>6.87</t>
    </r>
  </si>
  <si>
    <r>
      <t>Does the farm transport meals to work fronts in containers or thermal boxes that guarantee good hygienic and healthy food conservation conditions?</t>
    </r>
  </si>
  <si>
    <r>
      <t>6.88</t>
    </r>
  </si>
  <si>
    <r>
      <t>Are fixed or mobile sanitary facilities available at work fronts, composed of toilets and washbasins, in the proportion of one set for a group of 40 workers or fraction, with the use of dry latrines permitted?</t>
    </r>
  </si>
  <si>
    <r>
      <t>6.89</t>
    </r>
  </si>
  <si>
    <r>
      <t>Are shelters, fixed or mobile, available at work fronts that protect workers against weather during meals?</t>
    </r>
  </si>
  <si>
    <r>
      <t>6.90</t>
    </r>
  </si>
  <si>
    <r>
      <t>Do farm accommodations have individual lockers for storing personal objects, doors and windows capable of offering good sealing and security conditions, containers for garbage collection and are separated by genre?</t>
    </r>
  </si>
  <si>
    <r>
      <t>6.91</t>
    </r>
  </si>
  <si>
    <r>
      <t>Do the farm’s accommodations provide beds with Inmetro-certified mattresses, a ratio of at least 3.00 m² per single bed or 4.50 m² per bunk bed (including circulation area and locker in both cases), or, alternatively, beds separated by at least 1 meter?</t>
    </r>
    <r>
      <t xml:space="preserve"> </t>
    </r>
    <r>
      <t>Upper bunk beds with side protection and ladder attached to the structure?</t>
    </r>
  </si>
  <si>
    <r>
      <t>6.92</t>
    </r>
  </si>
  <si>
    <r>
      <t>Is the employer allowed to use houses for accommodation even outside the establishment, provided they meet the necessary items for accommodation in NR-31?</t>
    </r>
  </si>
  <si>
    <r>
      <t>6.93</t>
    </r>
  </si>
  <si>
    <r>
      <t>Does the farm not allow and prohibit the use of stoves, burners or similar inside accommodations?</t>
    </r>
    <r>
      <t xml:space="preserve"> </t>
    </r>
  </si>
  <si>
    <r>
      <t>6.94</t>
    </r>
  </si>
  <si>
    <r>
      <t>Does the farm provide bedding suitable for local climate conditions?</t>
    </r>
  </si>
  <si>
    <r>
      <t>6.95</t>
    </r>
  </si>
  <si>
    <r>
      <t>Should people with infectious diseases inside the accommodation be subjected to medical evaluation, which will decide on removal or permanence in the accommodation?</t>
    </r>
  </si>
  <si>
    <r>
      <t>6.96</t>
    </r>
  </si>
  <si>
    <r>
      <t>Does the meal preparation area have no direct connection to employee accommodation and is equipped with washbasins, garbage collection system and exclusive sanitary facilities for personnel handling food?</t>
    </r>
  </si>
  <si>
    <r>
      <t>6.97</t>
    </r>
  </si>
  <si>
    <r>
      <t>Does the farm provide covered and ventilated laundries equipped with individual or collective tanks and clean water so workers can wash their personal clothing?</t>
    </r>
    <r>
      <t xml:space="preserve"> </t>
    </r>
  </si>
  <si>
    <r>
      <t>6.98</t>
    </r>
  </si>
  <si>
    <r>
      <t>Does the PU/PBA ensure third-party service company workers the same hygiene, comfort and food conditions offered to contracting party employees?</t>
    </r>
    <r>
      <t xml:space="preserve"> </t>
    </r>
  </si>
  <si>
    <r>
      <t>6.99</t>
    </r>
  </si>
  <si>
    <r>
      <t>Does the farm provide water fountains with inclined jets or individual or disposable cups to all employees and prohibit the use of collective cups?</t>
    </r>
  </si>
  <si>
    <r>
      <t>6,100</t>
    </r>
  </si>
  <si>
    <r>
      <t>Are housing provided by the farm single-family and built in masonry or wood, have adequate sanitary conditions, sufficient ventilation and lighting, weather protection covering, well or water tank protected against contamination, and septic tanks away from house and water well in flood-free place and downstream from the well?</t>
    </r>
    <r>
      <t xml:space="preserve">  </t>
    </r>
    <r>
      <t>Are housing at least 30 m (thirty meters) away from hay and manure deposits, corrals, stables, pigsties and any breeding facilities, except those for family use?</t>
    </r>
  </si>
  <si>
    <r>
      <t>Criterion 7.</t>
    </r>
    <r>
      <t xml:space="preserve"> </t>
    </r>
    <r>
      <t>Environmental Performance</t>
    </r>
  </si>
  <si>
    <r>
      <t>Approval - Criterion 7</t>
    </r>
  </si>
  <si>
    <r>
      <t>7.</t>
    </r>
    <r>
      <t xml:space="preserve"> </t>
    </r>
    <r>
      <t>ENVIRONMENTAL PERFORMANCE</t>
    </r>
  </si>
  <si>
    <r>
      <t>CONSERVATION OF FORESTS, OTHER NATURAL ECOSYSTEMS AND PROTECTED AREAS</t>
    </r>
  </si>
  <si>
    <r>
      <t>7.1</t>
    </r>
    <r>
      <t xml:space="preserve"> </t>
    </r>
  </si>
  <si>
    <r>
      <t>Is the farm registered in the CAR (Rural Environmental Registry), as provided for in the Forest Code (Law No. 12,651/2012)?</t>
    </r>
  </si>
  <si>
    <r>
      <t>7.2</t>
    </r>
  </si>
  <si>
    <r>
      <t>Does the farm have a legal reserve and respect the minimum legal preserved area according to its biome and prohibit hunting and fishing?</t>
    </r>
    <r>
      <t xml:space="preserve">  </t>
    </r>
  </si>
  <si>
    <r>
      <t>7.3</t>
    </r>
  </si>
  <si>
    <r>
      <t>Have identification, mapping and preservation of riparian areas, springs, water bodies and watercourses been developed, with characterization of existing vegetation on the farm?</t>
    </r>
  </si>
  <si>
    <r>
      <t>7.4</t>
    </r>
  </si>
  <si>
    <r>
      <t>Is there an activity and monitoring plan in place to ensure that native vegetation and wildlife are conserved?</t>
    </r>
    <r>
      <t xml:space="preserve">
</t>
    </r>
  </si>
  <si>
    <r>
      <t>7.5</t>
    </r>
  </si>
  <si>
    <r>
      <t>Does the farm have degraded areas?</t>
    </r>
    <r>
      <t xml:space="preserve"> </t>
    </r>
    <r>
      <t>If yes, does it have a Degraded Area Recovery Plan (PRADA)?</t>
    </r>
  </si>
  <si>
    <r>
      <t>7.6</t>
    </r>
  </si>
  <si>
    <r>
      <t>Have managers, area heads and employees been guided and instructed on the importance of adopting good environmental protection practices as a way to guarantee sustainability for the agribusiness chain, as well as quality of life for current and future generations?</t>
    </r>
  </si>
  <si>
    <r>
      <t>Land Use</t>
    </r>
    <r>
      <t xml:space="preserve"> </t>
    </r>
  </si>
  <si>
    <r>
      <t>7.7</t>
    </r>
  </si>
  <si>
    <r>
      <t>Is the production unit in compliance with national legislation related to legal land use?</t>
    </r>
  </si>
  <si>
    <r>
      <t>7.8</t>
    </r>
  </si>
  <si>
    <r>
      <t>Is land conversion for cotton cultivation in compliance with national legislation related to agricultural land use?</t>
    </r>
    <r>
      <t xml:space="preserve"> </t>
    </r>
  </si>
  <si>
    <r>
      <t>7.9</t>
    </r>
  </si>
  <si>
    <r>
      <t xml:space="preserve"> </t>
    </r>
    <r>
      <t>Do conversion areas not overlap with protected areas (conservation units, environmental preservation parks and APPs (riparian forest)) and key biodiversity areas?</t>
    </r>
    <r>
      <t xml:space="preserve"> </t>
    </r>
  </si>
  <si>
    <r>
      <t>7.10</t>
    </r>
  </si>
  <si>
    <r>
      <t>Was the BCI-licensed cotton in the current harvest planted only in areas where there was no conversion of natural ecosystems after 12/31/2020?</t>
    </r>
  </si>
  <si>
    <r>
      <t>Water Resource Management and Conservation</t>
    </r>
    <r>
      <t xml:space="preserve"> </t>
    </r>
  </si>
  <si>
    <r>
      <t>7.11</t>
    </r>
  </si>
  <si>
    <r>
      <t>Is it possible to prove that the farm uses management practices that optimize water use in soil and minimize water evaporation from soil?</t>
    </r>
  </si>
  <si>
    <r>
      <t>7.12</t>
    </r>
  </si>
  <si>
    <r>
      <t>If the farm uses any irrigation process, is the procedure documented according to professional technical recommendations for irrigation efficiency?</t>
    </r>
    <r>
      <t xml:space="preserve"> </t>
    </r>
    <r>
      <t>Is daily volume measured and recorded?</t>
    </r>
    <r>
      <t xml:space="preserve"> </t>
    </r>
    <r>
      <t>And is irrigation time planned to maximize productivity, and not conducted on a rigid predetermined calendar/schedule?</t>
    </r>
  </si>
  <si>
    <r>
      <t>7.13</t>
    </r>
  </si>
  <si>
    <r>
      <t>Does the farm have a control planning for water management practices to ensure that its extraction does not have adverse effects on groundwater or watercourses?</t>
    </r>
  </si>
  <si>
    <r>
      <t>Waste Management</t>
    </r>
    <r>
      <t xml:space="preserve"> </t>
    </r>
  </si>
  <si>
    <r>
      <t>7.14</t>
    </r>
  </si>
  <si>
    <r>
      <t>Does the farm regularly send empty pesticide containers and packaging to authorized receiving units and keep return receipts on file?</t>
    </r>
    <r>
      <t xml:space="preserve"> </t>
    </r>
  </si>
  <si>
    <r>
      <t>7.15</t>
    </r>
  </si>
  <si>
    <r>
      <t>Does the farm have adequate storage for batteries?</t>
    </r>
  </si>
  <si>
    <r>
      <t>7.16</t>
    </r>
  </si>
  <si>
    <r>
      <t>Does the farm have adequate storage for tires?</t>
    </r>
  </si>
  <si>
    <r>
      <t>7.17</t>
    </r>
  </si>
  <si>
    <r>
      <t>Are vehicles and equipment that the farm uses for transporting pesticides, adjuvants, additives and related products, including those subsequently used for other purposes, completely sanitized and decontaminated, so as not to contaminate wells, springs, rivers and water collections?</t>
    </r>
  </si>
  <si>
    <r>
      <t>7.18</t>
    </r>
  </si>
  <si>
    <r>
      <t>Does the farm have containment, drainage, leak or waste recovery systems at machine and vehicle refueling stations?</t>
    </r>
  </si>
  <si>
    <r>
      <t>7.19</t>
    </r>
  </si>
  <si>
    <r>
      <t>Does the farm have containment, drainage and leak or waste recovery systems at machine and vehicle washing locations?</t>
    </r>
    <r>
      <t xml:space="preserve"> </t>
    </r>
  </si>
  <si>
    <r>
      <t>7.20</t>
    </r>
  </si>
  <si>
    <r>
      <t>Does the farm have containment, drainage and leak or waste recovery systems at machine and vehicle lubrication locations?</t>
    </r>
  </si>
  <si>
    <r>
      <t>7.21</t>
    </r>
  </si>
  <si>
    <r>
      <t>Does the farm not practice burning of waste or crop residues, except for authorized burning or intended for energy production?</t>
    </r>
  </si>
  <si>
    <r>
      <t>7.22</t>
    </r>
  </si>
  <si>
    <r>
      <t>Has the farm implemented any process or measure to minimize impacts on water quality caused by chemical waste?</t>
    </r>
  </si>
  <si>
    <r>
      <t>Criterion 8.</t>
    </r>
    <r>
      <t xml:space="preserve"> </t>
    </r>
    <r>
      <t>Good Agricultural Practices</t>
    </r>
  </si>
  <si>
    <r>
      <t>Approval - Criterion 8</t>
    </r>
  </si>
  <si>
    <r>
      <t>8.</t>
    </r>
    <r>
      <t xml:space="preserve"> </t>
    </r>
    <r>
      <t>GOOD AGRICULTURAL PRACTICES</t>
    </r>
  </si>
  <si>
    <r>
      <t>Soil Health Promotion</t>
    </r>
  </si>
  <si>
    <r>
      <t>8.1</t>
    </r>
  </si>
  <si>
    <r>
      <t>On the farm, are nutrients applied according to soil needs and crop type (based on regular soil sampling), also considering application timing and dosage and maintaining application records?</t>
    </r>
    <r>
      <t xml:space="preserve"> </t>
    </r>
  </si>
  <si>
    <r>
      <t>8.2</t>
    </r>
  </si>
  <si>
    <r>
      <t>Are alternative methods promoted to reduce the use of synthetic fertilizers?</t>
    </r>
    <r>
      <t xml:space="preserve"> </t>
    </r>
  </si>
  <si>
    <r>
      <t>8.3</t>
    </r>
  </si>
  <si>
    <r>
      <t>Does the farm have planning and implement good soil management practices to maintain and improve soil structure and fertility and improve nutrient cycles?</t>
    </r>
  </si>
  <si>
    <r>
      <t>8.4</t>
    </r>
  </si>
  <si>
    <r>
      <t>Does the farm adopt management practices that minimize soil erosion in order to protect drinking water sources and other watercourses against surface runoff?</t>
    </r>
    <r>
      <t xml:space="preserve"> </t>
    </r>
  </si>
  <si>
    <r>
      <t>8.5</t>
    </r>
  </si>
  <si>
    <r>
      <t>Does the farm adopt management practices that minimize soil erosion in order to protect drinking water sources and other watercourses against surface runoff?</t>
    </r>
  </si>
  <si>
    <r>
      <t>8.6</t>
    </r>
  </si>
  <si>
    <r>
      <t>Does the farm implement conservation techniques to preserve the physical, chemical and biological quality of soil?</t>
    </r>
  </si>
  <si>
    <r>
      <t>Integrated Pest Management</t>
    </r>
    <r>
      <t xml:space="preserve"> </t>
    </r>
  </si>
  <si>
    <r>
      <t>8.7</t>
    </r>
  </si>
  <si>
    <r>
      <t>Does the farm perform ratoon destruction to prevent pest and disease proliferation between crops?</t>
    </r>
  </si>
  <si>
    <r>
      <t>8.8</t>
    </r>
  </si>
  <si>
    <r>
      <t>Does the farm know the sanitary waiting period and follow state defense agency standards during this period?</t>
    </r>
  </si>
  <si>
    <r>
      <t>8.9</t>
    </r>
  </si>
  <si>
    <r>
      <t xml:space="preserve"> </t>
    </r>
    <r>
      <t>When choosing seeds, does the producer consider pest and disease control?</t>
    </r>
    <r>
      <t xml:space="preserve"> </t>
    </r>
    <r>
      <t>For pests and diseases that do not have genetic control, is there a plan for IPM implementation?</t>
    </r>
  </si>
  <si>
    <r>
      <t>8.10</t>
    </r>
  </si>
  <si>
    <r>
      <t xml:space="preserve"> </t>
    </r>
    <r>
      <t>Does the farm prioritize the use of biological control for the most frequent pests and diseases on its farm, if it has the option of effective products?</t>
    </r>
  </si>
  <si>
    <r>
      <t>8.11</t>
    </r>
  </si>
  <si>
    <r>
      <t xml:space="preserve"> </t>
    </r>
    <r>
      <t>Does the farm monitor pests and diseases, especially boll weevils, and chemical applications consider monitoring results?</t>
    </r>
    <r>
      <t xml:space="preserve"> </t>
    </r>
    <r>
      <t>Does the farm participate and contribute to state monitoring actions to reduce the cotton boll weevil index?</t>
    </r>
  </si>
  <si>
    <r>
      <t>8.12</t>
    </r>
  </si>
  <si>
    <r>
      <t>Does the farm adopt an integrated pest management (IPM) program to keep crop cultivation healthy, preserving beneficial insects and managing resistance of transgenic varieties?</t>
    </r>
  </si>
  <si>
    <r>
      <t>8.13</t>
    </r>
  </si>
  <si>
    <r>
      <t>Does the exploitation have a strategy to prioritize integrated pest and disease management practices to reduce dependence on chemical intervention?</t>
    </r>
    <r>
      <t xml:space="preserve"> </t>
    </r>
    <r>
      <t>Is there a strategy/plan to reduce the use of highly hazardous pesticides?</t>
    </r>
    <r>
      <t xml:space="preserve"> </t>
    </r>
  </si>
  <si>
    <r>
      <t>8.14</t>
    </r>
  </si>
  <si>
    <r>
      <t>Does the farm have documentation evidencing that purchased seeds are produced and marketed by producers registered in the National Seed and Seedling Registry – Renasem of the Ministry of Agriculture, Livestock and Supply – MAPA?</t>
    </r>
  </si>
  <si>
    <r>
      <t>8.15</t>
    </r>
  </si>
  <si>
    <r>
      <t>Is it possible to prove that the farm adopts management practices that maximize fiber quality in crop management?</t>
    </r>
  </si>
  <si>
    <r>
      <t>8.16</t>
    </r>
  </si>
  <si>
    <r>
      <t>Is it possible to prove that cotton is harvested, handled and stored to minimize impurities, damage and contamination during harvest and post-harvest?</t>
    </r>
    <r>
      <t xml:space="preserve"> </t>
    </r>
  </si>
  <si>
    <r>
      <t>Pesticide Use Management</t>
    </r>
    <r>
      <t xml:space="preserve"> </t>
    </r>
  </si>
  <si>
    <r>
      <t>8.17</t>
    </r>
  </si>
  <si>
    <r>
      <t>Does the farm only purchase and use phytosanitary products, agrochemicals, additives, adjuvants and related products prescribed by competent professionals, according to label and package insert indications and registered for cotton cultivation?</t>
    </r>
  </si>
  <si>
    <r>
      <t>8.18</t>
    </r>
  </si>
  <si>
    <r>
      <t>Does the farm have records of agrochemical products used, quantity, date and areas where spraying was performed?</t>
    </r>
  </si>
  <si>
    <r>
      <t>8.19</t>
    </r>
  </si>
  <si>
    <r>
      <t>Are sprayings performed based on prior authorization from the responsible technician and field observation and analysis?</t>
    </r>
  </si>
  <si>
    <r>
      <t>8.20</t>
    </r>
  </si>
  <si>
    <r>
      <t>In the use of agrochemicals, are there documented procedures and field implementation evidence that guarantee good agricultural practices regarding application - including pressure adjustment, use of correct nozzles to reduce drift?</t>
    </r>
  </si>
  <si>
    <r>
      <t>8.21</t>
    </r>
  </si>
  <si>
    <r>
      <t>Does the farm comply with legislation regarding distance from agrochemical spraying from populated areas and watercourses?</t>
    </r>
  </si>
  <si>
    <r>
      <t>8.22</t>
    </r>
  </si>
  <si>
    <r>
      <t xml:space="preserve"> </t>
    </r>
    <r>
      <t>Is it possible to prove that the farm does not use agricultural pesticides listed:</t>
    </r>
    <r>
      <t xml:space="preserve">  </t>
    </r>
    <r>
      <t>(1) in annexes A and B of the Stockholm Convention; (2) in annexes of the Montreal Protocol; and (3) Annex 3 of the Rotterdam Convention?</t>
    </r>
  </si>
  <si>
    <r>
      <t>8.23</t>
    </r>
  </si>
  <si>
    <r>
      <t>Is it possible to prove that the farm does not use agricultural pesticides whose composition contains:</t>
    </r>
    <r>
      <t xml:space="preserve"> </t>
    </r>
    <r>
      <t>(1) Fenpropathrin, (2) Azocyclotin, (3) Beta Cyfluthrin?</t>
    </r>
  </si>
  <si>
    <r>
      <t>8.24</t>
    </r>
  </si>
  <si>
    <r>
      <t>Does the farm have a strategy to discontinue the use of pesticides listed as carcinogenic I (category 1A or 1B), mutagenic I (category 1B) or toxic to reproduction I (category 1B) by the Globally Harmonized System of Classification and Labelling of Chemicals (GHS) by 2027, in addition to identifying other control alternatives to replace these?</t>
    </r>
  </si>
  <si>
    <r>
      <rPr>
        <b/>
        <sz val="10"/>
        <color theme="1"/>
        <rFont val="Arial Narrow"/>
        <family val="2"/>
      </rPr>
      <t>Active ingredients related to the item</t>
    </r>
    <r>
      <rPr>
        <sz val="10"/>
        <color theme="1"/>
        <rFont val="Arial Narrow"/>
        <family val="2"/>
      </rPr>
      <t xml:space="preserve">
to be discontinued by 2027:</t>
    </r>
    <r>
      <rPr>
        <sz val="10"/>
        <color theme="1"/>
        <rFont val="Arial Narrow"/>
        <family val="2"/>
      </rPr>
      <t xml:space="preserve"> </t>
    </r>
    <r>
      <rPr>
        <sz val="10"/>
        <color theme="1"/>
        <rFont val="Arial Narrow"/>
        <family val="2"/>
      </rPr>
      <t>Abamectin, Arsenic and Its Compounds, Bifenthrin, Carbendazim, Cyproconazole, Chlorpyrifos, Chlorothalonil, Diquat Dibromide, Epoxiconazole, Glufosinate Ammonium, Fentin Hydroxide, Lambda-Cyhalothrin, Mancozeb, Methomyl, Propiconazole and Thiacloprid.</t>
    </r>
  </si>
  <si>
    <r>
      <t>Criterion 9.</t>
    </r>
    <r>
      <t xml:space="preserve"> </t>
    </r>
    <r>
      <t>Unit Management</t>
    </r>
    <r>
      <t xml:space="preserve"> </t>
    </r>
  </si>
  <si>
    <r>
      <t>Approval - Criterion 9</t>
    </r>
  </si>
  <si>
    <r>
      <t>9.</t>
    </r>
    <r>
      <t xml:space="preserve"> </t>
    </r>
    <r>
      <t>UNIT MANAGEMENT</t>
    </r>
    <r>
      <t xml:space="preserve"> </t>
    </r>
  </si>
  <si>
    <r>
      <t>Sustainability Goals</t>
    </r>
    <r>
      <t xml:space="preserve"> </t>
    </r>
  </si>
  <si>
    <r>
      <t>9.1</t>
    </r>
  </si>
  <si>
    <r>
      <t>Is the farm aware of national sustainability goals and implements them following an action and monitoring plan?</t>
    </r>
  </si>
  <si>
    <r>
      <t>9.2</t>
    </r>
  </si>
  <si>
    <r>
      <t>Is the PU aware of necessary measures to mitigate climate change effects and implements them according to an action and monitoring plan?</t>
    </r>
  </si>
  <si>
    <r>
      <t>Continuous Improvement and Records</t>
    </r>
    <r>
      <t xml:space="preserve"> </t>
    </r>
  </si>
  <si>
    <r>
      <t>9.3</t>
    </r>
  </si>
  <si>
    <r>
      <t>Do 1st and 2nd-year farms follow continuous improvement guidelines through Corrective Action Plans (PCNC) proposed by the sustainability departments of state associations?</t>
    </r>
    <r>
      <t xml:space="preserve"> </t>
    </r>
    <r>
      <t>Do 3rd-year farms and beyond have an organizational system to implement continuous improvement monitoring activities in sustainability areas?</t>
    </r>
  </si>
  <si>
    <r>
      <t>9.4</t>
    </r>
  </si>
  <si>
    <r>
      <t>To meet BCI licensing requirements for Result Indicator Reports and Better Cotton sales receipts, does the Producer operate a data collection system and record management for the following information: production inputs (irrigation, nutrients, pesticides/chemicals), production outputs (e.g., harvested area, lint production) and Better Cotton sales receipts (with buyer name, date, volume)?*</t>
    </r>
    <r>
      <t xml:space="preserve"> </t>
    </r>
    <r>
      <t>Better Cotton sales receipts must be kept for at least one year.</t>
    </r>
  </si>
  <si>
    <r>
      <t>9.5</t>
    </r>
  </si>
  <si>
    <r>
      <t>Does the farm have a system to ensure that ABR/BCI cotton identification is maintained during the processing stage and before it is sold?</t>
    </r>
    <r>
      <t xml:space="preserve"> </t>
    </r>
  </si>
  <si>
    <r>
      <t>VDP2025.0</t>
    </r>
  </si>
  <si>
    <r>
      <t>*</t>
    </r>
  </si>
  <si>
    <r>
      <t>A.12</t>
    </r>
  </si>
  <si>
    <r>
      <t>AUDITOR (**)</t>
    </r>
  </si>
  <si>
    <r>
      <t>SUMMARY OF THE "PROPERTY CERTIFICATION VERIFICATION - VCP"</t>
    </r>
  </si>
  <si>
    <r>
      <t>VERIFICATION RESULT</t>
    </r>
  </si>
  <si>
    <r>
      <t>Does the UP/UBA deduct the employee's social security contribution from the paid remuneration and remit it to the INSS (DARF) by the 20th of each subsequent month?</t>
    </r>
    <r>
      <t xml:space="preserve"> </t>
    </r>
  </si>
  <si>
    <r>
      <t>Does the UP/UBA perform and maintain records of pre-employment, periodic, return-to-work, change of occupational risk, and termination medical examinations for its employees?</t>
    </r>
  </si>
  <si>
    <r>
      <t>Does the farm prohibit minors under 18, workers with diseases or comorbidities identified by the occupational physician, people over 60, pregnant women, or breastfeeding women from handling or applying pesticides?</t>
    </r>
    <r>
      <t xml:space="preserve">  </t>
    </r>
  </si>
  <si>
    <r>
      <t>x</t>
    </r>
  </si>
  <si>
    <r>
      <t>Do the farm's cargo vehicle drivers have the minimum license and training required by law—Categories C and D—according to the load, truck type, and training course for drivers of special and/or hazardous product transport vehicles (MOPP)?</t>
    </r>
    <r>
      <t xml:space="preserve">   </t>
    </r>
  </si>
  <si>
    <r>
      <t xml:space="preserve"> </t>
    </r>
    <r>
      <t>Does the farm have actions that maintain the conservation of native vegetation and wildlife?</t>
    </r>
  </si>
  <si>
    <r>
      <t>BETTER COTTON</t>
    </r>
  </si>
  <si>
    <r>
      <t>ABR</t>
    </r>
  </si>
  <si>
    <r>
      <t>CMPs</t>
    </r>
  </si>
  <si>
    <t>C</t>
  </si>
  <si>
    <t>CCMP</t>
  </si>
  <si>
    <t>SIM "APLIC"</t>
  </si>
  <si>
    <t>SIM CMP "APLIC"</t>
  </si>
  <si>
    <t>NÃO "NÃO APLIC"</t>
  </si>
  <si>
    <t>CMP NÃO "NÃO APLIC"</t>
  </si>
  <si>
    <t>VDP2025.0</t>
  </si>
  <si>
    <t>*</t>
  </si>
  <si>
    <t>Versão</t>
  </si>
  <si>
    <t>VDP2018.0</t>
  </si>
  <si>
    <t>Associações</t>
  </si>
  <si>
    <t>sigla</t>
  </si>
  <si>
    <t>Descrição</t>
  </si>
  <si>
    <t>AGOPA</t>
  </si>
  <si>
    <t>ABAPA</t>
  </si>
  <si>
    <t>AMIPA</t>
  </si>
  <si>
    <t>AMPA</t>
  </si>
  <si>
    <t>AMPASUL</t>
  </si>
  <si>
    <t>AMAPA</t>
  </si>
  <si>
    <t>APIPA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</si>
</sst>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9999]000\.000\.000\-00;00\.000\.000\/0000\-00"/>
  </numFmts>
  <fonts count="33">
    <font>
      <sz val="11"/>
      <color theme="1"/>
      <name val="Calibri"/>
      <family val="2"/>
      <scheme val="minor"/>
    </font>
    <font>
      <sz val="10"/>
      <color theme="1"/>
      <name val="Arial Narrow"/>
      <family val="2"/>
    </font>
    <font>
      <b/>
      <sz val="10"/>
      <color theme="1"/>
      <name val="Arial Narrow"/>
      <family val="2"/>
    </font>
    <font>
      <sz val="11"/>
      <color theme="1"/>
      <name val="Arial Narrow"/>
      <family val="2"/>
    </font>
    <font>
      <b/>
      <sz val="11"/>
      <name val="Arial Narrow"/>
      <family val="2"/>
    </font>
    <font>
      <sz val="11"/>
      <name val="Arial Narrow"/>
      <family val="2"/>
    </font>
    <font>
      <b/>
      <sz val="11"/>
      <color indexed="8"/>
      <name val="Arial Narrow"/>
      <family val="2"/>
    </font>
    <font>
      <b/>
      <sz val="10"/>
      <name val="Arial Narrow"/>
      <family val="2"/>
    </font>
    <font>
      <b/>
      <sz val="10"/>
      <color rgb="FF000000"/>
      <name val="Arial"/>
      <family val="2"/>
    </font>
    <font>
      <sz val="10"/>
      <color rgb="FF000000"/>
      <name val="Arial"/>
      <family val="2"/>
    </font>
    <font>
      <b/>
      <sz val="10"/>
      <color theme="1"/>
      <name val="Arial"/>
      <family val="2"/>
    </font>
    <font>
      <sz val="10"/>
      <color theme="1"/>
      <name val="Arial"/>
      <family val="2"/>
    </font>
    <font>
      <b/>
      <sz val="10"/>
      <color theme="0"/>
      <name val="Arial Narrow"/>
      <family val="2"/>
    </font>
    <font>
      <sz val="10"/>
      <color theme="0"/>
      <name val="Arial Narrow"/>
      <family val="2"/>
    </font>
    <font>
      <u/>
      <sz val="11"/>
      <color theme="10"/>
      <name val="Calibri"/>
      <family val="2"/>
    </font>
    <font>
      <sz val="10"/>
      <name val="Arial Narrow"/>
      <family val="2"/>
    </font>
    <font>
      <b/>
      <sz val="10"/>
      <color theme="0"/>
      <name val="Arial"/>
      <family val="2"/>
    </font>
    <font>
      <b/>
      <sz val="10"/>
      <color indexed="8"/>
      <name val="Arial Narrow"/>
      <family val="2"/>
    </font>
    <font>
      <b/>
      <sz val="10"/>
      <color rgb="FFFF0000"/>
      <name val="Arial Narrow"/>
      <family val="2"/>
    </font>
    <font>
      <i/>
      <sz val="10"/>
      <name val="Arial Narrow"/>
      <family val="2"/>
    </font>
    <font>
      <b/>
      <sz val="10"/>
      <color rgb="FF000000"/>
      <name val="Arial Narrow"/>
      <family val="2"/>
    </font>
    <font>
      <sz val="10"/>
      <color rgb="FF000000"/>
      <name val="Arial Narrow"/>
      <family val="2"/>
    </font>
    <font>
      <sz val="11"/>
      <color theme="1"/>
      <name val="Calibri"/>
      <family val="2"/>
      <scheme val="minor"/>
    </font>
    <font>
      <u/>
      <sz val="11"/>
      <color theme="11"/>
      <name val="Calibri"/>
      <family val="2"/>
      <scheme val="minor"/>
    </font>
    <font>
      <sz val="8"/>
      <name val="Calibri"/>
      <family val="2"/>
      <scheme val="minor"/>
    </font>
    <font>
      <sz val="10"/>
      <color rgb="FFFF0000"/>
      <name val="Arial Narrow"/>
      <family val="2"/>
    </font>
    <font>
      <sz val="9"/>
      <color rgb="FFFF0000"/>
      <name val="Arial Narrow"/>
      <family val="2"/>
    </font>
    <font>
      <b/>
      <sz val="18"/>
      <color theme="1"/>
      <name val="Arial Narrow"/>
      <family val="2"/>
    </font>
    <font>
      <sz val="11"/>
      <color theme="0"/>
      <name val="Calibri"/>
      <family val="2"/>
      <scheme val="minor"/>
    </font>
    <font>
      <sz val="11"/>
      <color rgb="FFFF0000"/>
      <name val="Calibri"/>
      <family val="2"/>
      <scheme val="minor"/>
    </font>
    <font>
      <sz val="9"/>
      <color theme="0"/>
      <name val="Arial Narrow"/>
      <family val="2"/>
    </font>
    <font>
      <sz val="10"/>
      <color theme="9"/>
      <name val="Arial Narrow"/>
      <family val="2"/>
    </font>
    <font>
      <b/>
      <sz val="10"/>
      <color theme="9"/>
      <name val="Arial Narrow"/>
      <family val="2"/>
    </font>
  </fonts>
  <fills count="15">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129289"/>
        <bgColor indexed="64"/>
      </patternFill>
    </fill>
    <fill>
      <patternFill patternType="solid">
        <fgColor rgb="FFCCFFCC"/>
        <bgColor indexed="64"/>
      </patternFill>
    </fill>
    <fill>
      <patternFill patternType="solid">
        <fgColor rgb="FFFFC000"/>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style="hair">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38">
    <xf numFmtId="0" fontId="0" fillId="0" borderId="0"/>
    <xf numFmtId="0" fontId="14" fillId="0" borderId="0" applyNumberFormat="0" applyFill="0" applyBorder="0" applyAlignment="0" applyProtection="0">
      <alignment vertical="top"/>
      <protection locked="0"/>
    </xf>
    <xf numFmtId="9" fontId="2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305">
    <xf numFmtId="0" fontId="0" fillId="0" borderId="0" xfId="0"/>
    <xf numFmtId="0" fontId="1" fillId="0" borderId="0" xfId="0" applyFont="1" applyAlignment="1" applyProtection="1">
      <alignment vertical="top"/>
      <protection hidden="1"/>
    </xf>
    <xf numFmtId="0" fontId="2" fillId="0" borderId="0" xfId="0" applyFont="1" applyAlignment="1" applyProtection="1">
      <alignment horizontal="center" vertical="top" wrapText="1"/>
      <protection hidden="1"/>
    </xf>
    <xf numFmtId="0" fontId="1" fillId="0" borderId="0" xfId="0" applyFont="1" applyAlignment="1" applyProtection="1">
      <alignment horizontal="left" vertical="center" wrapText="1" indent="1"/>
      <protection hidden="1"/>
    </xf>
    <xf numFmtId="0" fontId="2" fillId="0" borderId="0" xfId="0" applyFont="1" applyAlignment="1" applyProtection="1">
      <alignment horizontal="center" vertical="top"/>
      <protection hidden="1"/>
    </xf>
    <xf numFmtId="0" fontId="2" fillId="0" borderId="0" xfId="0" applyFont="1" applyAlignment="1" applyProtection="1">
      <alignment horizontal="left" vertical="top" wrapText="1"/>
      <protection hidden="1"/>
    </xf>
    <xf numFmtId="0" fontId="12" fillId="0" borderId="0" xfId="0" applyFont="1" applyAlignment="1" applyProtection="1">
      <alignment vertical="top"/>
      <protection hidden="1"/>
    </xf>
    <xf numFmtId="0" fontId="2" fillId="0" borderId="0" xfId="0" applyFont="1" applyAlignment="1" applyProtection="1">
      <alignment vertical="top"/>
      <protection hidden="1"/>
    </xf>
    <xf numFmtId="0" fontId="1" fillId="0" borderId="0" xfId="0" applyFont="1" applyAlignment="1" applyProtection="1">
      <alignment horizontal="left" vertical="top" wrapText="1"/>
      <protection hidden="1"/>
    </xf>
    <xf numFmtId="0" fontId="13" fillId="0" borderId="0" xfId="0" applyFont="1" applyAlignment="1" applyProtection="1">
      <alignment vertical="top"/>
      <protection hidden="1"/>
    </xf>
    <xf numFmtId="0" fontId="1" fillId="0" borderId="1" xfId="0" applyFont="1" applyBorder="1" applyAlignment="1" applyProtection="1">
      <alignment horizontal="center" vertical="center"/>
      <protection hidden="1"/>
    </xf>
    <xf numFmtId="0" fontId="12" fillId="3" borderId="1" xfId="0" applyFont="1" applyFill="1" applyBorder="1" applyAlignment="1" applyProtection="1">
      <alignment horizontal="center" vertical="center"/>
      <protection hidden="1"/>
    </xf>
    <xf numFmtId="0" fontId="12" fillId="3"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top"/>
      <protection hidden="1"/>
    </xf>
    <xf numFmtId="0" fontId="12" fillId="3" borderId="1"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center" vertical="center"/>
      <protection locked="0"/>
    </xf>
    <xf numFmtId="0" fontId="1" fillId="0" borderId="0" xfId="0" applyFont="1" applyProtection="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2" fillId="3" borderId="1" xfId="0" applyFont="1" applyFill="1" applyBorder="1" applyAlignment="1" applyProtection="1">
      <alignment horizontal="center"/>
      <protection hidden="1"/>
    </xf>
    <xf numFmtId="0" fontId="13" fillId="0" borderId="0" xfId="0" applyFont="1" applyProtection="1">
      <protection hidden="1"/>
    </xf>
    <xf numFmtId="0" fontId="15" fillId="0" borderId="1" xfId="0" applyFont="1" applyBorder="1" applyAlignment="1" applyProtection="1">
      <alignment horizontal="left" vertical="center" wrapText="1"/>
      <protection hidden="1"/>
    </xf>
    <xf numFmtId="0" fontId="15" fillId="0" borderId="1" xfId="0" applyFont="1" applyBorder="1" applyAlignment="1" applyProtection="1">
      <alignment horizontal="center" vertical="center" wrapText="1"/>
      <protection hidden="1"/>
    </xf>
    <xf numFmtId="0" fontId="1" fillId="0" borderId="1" xfId="0" applyFont="1" applyBorder="1" applyAlignment="1" applyProtection="1">
      <alignment vertical="top" wrapText="1"/>
      <protection locked="0"/>
    </xf>
    <xf numFmtId="0" fontId="17" fillId="3" borderId="5" xfId="0" applyFont="1" applyFill="1" applyBorder="1" applyAlignment="1" applyProtection="1">
      <alignment vertical="distributed" textRotation="90" wrapText="1"/>
      <protection hidden="1"/>
    </xf>
    <xf numFmtId="0" fontId="15" fillId="0" borderId="1" xfId="0" applyFont="1" applyBorder="1" applyAlignment="1" applyProtection="1">
      <alignment horizontal="left" vertical="top" wrapText="1"/>
      <protection hidden="1"/>
    </xf>
    <xf numFmtId="0" fontId="2" fillId="0" borderId="0" xfId="0" applyFont="1" applyAlignment="1" applyProtection="1">
      <alignment horizontal="left" vertical="top"/>
      <protection hidden="1"/>
    </xf>
    <xf numFmtId="0" fontId="1" fillId="0" borderId="0" xfId="0" applyFont="1" applyAlignment="1" applyProtection="1">
      <alignment horizontal="left" vertical="top"/>
      <protection hidden="1"/>
    </xf>
    <xf numFmtId="0" fontId="12" fillId="0" borderId="0" xfId="0" applyFont="1" applyAlignment="1" applyProtection="1">
      <alignment horizontal="center" vertical="center" wrapText="1"/>
      <protection hidden="1"/>
    </xf>
    <xf numFmtId="0" fontId="12" fillId="3" borderId="1" xfId="0" applyFont="1" applyFill="1" applyBorder="1" applyAlignment="1" applyProtection="1">
      <alignment horizontal="center" vertical="center" wrapText="1"/>
      <protection hidden="1"/>
    </xf>
    <xf numFmtId="0" fontId="2" fillId="0" borderId="7" xfId="0" applyFont="1" applyBorder="1" applyAlignment="1" applyProtection="1">
      <alignment vertical="top"/>
      <protection hidden="1"/>
    </xf>
    <xf numFmtId="0" fontId="1" fillId="0" borderId="8" xfId="0" applyFont="1" applyBorder="1" applyAlignment="1" applyProtection="1">
      <alignment vertical="top"/>
      <protection hidden="1"/>
    </xf>
    <xf numFmtId="0" fontId="12" fillId="3" borderId="5" xfId="0" applyFont="1" applyFill="1" applyBorder="1" applyAlignment="1" applyProtection="1">
      <alignment vertical="top"/>
      <protection hidden="1"/>
    </xf>
    <xf numFmtId="0" fontId="12" fillId="3" borderId="6" xfId="0" applyFont="1" applyFill="1" applyBorder="1" applyAlignment="1" applyProtection="1">
      <alignment vertical="top"/>
      <protection hidden="1"/>
    </xf>
    <xf numFmtId="0" fontId="12" fillId="3" borderId="5" xfId="0" applyFont="1" applyFill="1" applyBorder="1" applyAlignment="1" applyProtection="1">
      <alignment vertical="center" wrapText="1"/>
      <protection hidden="1"/>
    </xf>
    <xf numFmtId="0" fontId="12" fillId="3" borderId="6" xfId="0" applyFont="1" applyFill="1" applyBorder="1" applyAlignment="1" applyProtection="1">
      <alignment vertical="center" wrapText="1"/>
      <protection hidden="1"/>
    </xf>
    <xf numFmtId="0" fontId="12" fillId="0" borderId="9" xfId="0" applyFont="1" applyBorder="1" applyAlignment="1" applyProtection="1">
      <alignment vertical="center" wrapText="1"/>
      <protection hidden="1"/>
    </xf>
    <xf numFmtId="1" fontId="12" fillId="3" borderId="5" xfId="0" applyNumberFormat="1" applyFont="1" applyFill="1" applyBorder="1" applyAlignment="1" applyProtection="1">
      <alignment vertical="top" wrapText="1"/>
      <protection hidden="1"/>
    </xf>
    <xf numFmtId="0" fontId="12" fillId="3" borderId="5" xfId="0" applyFont="1" applyFill="1" applyBorder="1" applyAlignment="1" applyProtection="1">
      <alignment vertical="center"/>
      <protection hidden="1"/>
    </xf>
    <xf numFmtId="0" fontId="7" fillId="0" borderId="0" xfId="0" applyFont="1" applyAlignment="1" applyProtection="1">
      <alignment horizontal="left" vertical="top"/>
      <protection hidden="1"/>
    </xf>
    <xf numFmtId="0" fontId="7" fillId="0" borderId="0" xfId="0" applyFont="1" applyAlignment="1" applyProtection="1">
      <alignment horizontal="center" vertical="top" wrapText="1"/>
      <protection hidden="1"/>
    </xf>
    <xf numFmtId="3" fontId="12" fillId="3" borderId="1" xfId="0" applyNumberFormat="1" applyFont="1" applyFill="1" applyBorder="1" applyAlignment="1" applyProtection="1">
      <alignment horizontal="center" vertical="center" wrapText="1"/>
      <protection hidden="1"/>
    </xf>
    <xf numFmtId="0" fontId="12" fillId="3" borderId="6" xfId="0" applyFont="1" applyFill="1" applyBorder="1" applyAlignment="1" applyProtection="1">
      <alignment vertical="top"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12" fillId="0" borderId="0" xfId="0" applyFont="1" applyAlignment="1" applyProtection="1">
      <alignment horizontal="left" vertical="top" wrapText="1"/>
      <protection hidden="1"/>
    </xf>
    <xf numFmtId="0" fontId="12" fillId="0" borderId="0" xfId="0" applyFont="1" applyAlignment="1" applyProtection="1">
      <alignment vertical="top" wrapText="1"/>
      <protection hidden="1"/>
    </xf>
    <xf numFmtId="0" fontId="12" fillId="3" borderId="1" xfId="0" applyFont="1" applyFill="1" applyBorder="1" applyAlignment="1" applyProtection="1">
      <alignment vertical="top" wrapText="1"/>
      <protection hidden="1"/>
    </xf>
    <xf numFmtId="0" fontId="12" fillId="3" borderId="1" xfId="0" applyFont="1" applyFill="1" applyBorder="1" applyAlignment="1" applyProtection="1">
      <alignment vertical="center" textRotation="90"/>
      <protection hidden="1"/>
    </xf>
    <xf numFmtId="0" fontId="12" fillId="3" borderId="5" xfId="0" applyFont="1" applyFill="1" applyBorder="1" applyAlignment="1" applyProtection="1">
      <alignment vertical="top" wrapText="1"/>
      <protection hidden="1"/>
    </xf>
    <xf numFmtId="0" fontId="12" fillId="3" borderId="2" xfId="0" applyFont="1" applyFill="1" applyBorder="1" applyAlignment="1" applyProtection="1">
      <alignment vertical="top" wrapText="1"/>
      <protection hidden="1"/>
    </xf>
    <xf numFmtId="3" fontId="12" fillId="3" borderId="1" xfId="0" applyNumberFormat="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top"/>
      <protection hidden="1"/>
    </xf>
    <xf numFmtId="49" fontId="15" fillId="0" borderId="1" xfId="0" applyNumberFormat="1" applyFont="1" applyBorder="1" applyAlignment="1" applyProtection="1">
      <alignment horizontal="left" vertical="center" wrapText="1"/>
      <protection hidden="1"/>
    </xf>
    <xf numFmtId="0" fontId="15" fillId="0" borderId="1" xfId="0" applyFont="1" applyBorder="1" applyAlignment="1" applyProtection="1">
      <alignment horizontal="left" vertical="distributed" wrapText="1"/>
      <protection hidden="1"/>
    </xf>
    <xf numFmtId="0" fontId="10" fillId="0" borderId="0" xfId="0" applyFont="1" applyAlignment="1" applyProtection="1">
      <alignment vertical="top"/>
      <protection hidden="1"/>
    </xf>
    <xf numFmtId="0" fontId="8" fillId="0" borderId="0" xfId="0" applyFont="1" applyProtection="1">
      <protection hidden="1"/>
    </xf>
    <xf numFmtId="0" fontId="12" fillId="6" borderId="5" xfId="0" applyFont="1" applyFill="1" applyBorder="1" applyAlignment="1" applyProtection="1">
      <alignment vertical="top"/>
      <protection hidden="1"/>
    </xf>
    <xf numFmtId="0" fontId="12" fillId="6" borderId="6" xfId="0" applyFont="1" applyFill="1" applyBorder="1" applyAlignment="1" applyProtection="1">
      <alignment vertical="top"/>
      <protection hidden="1"/>
    </xf>
    <xf numFmtId="0" fontId="12" fillId="6" borderId="1" xfId="0" applyFont="1" applyFill="1" applyBorder="1" applyAlignment="1" applyProtection="1">
      <alignment horizontal="center"/>
      <protection hidden="1"/>
    </xf>
    <xf numFmtId="0" fontId="16" fillId="6" borderId="5" xfId="0" applyFont="1" applyFill="1" applyBorder="1" applyAlignment="1" applyProtection="1">
      <alignment vertical="top"/>
      <protection hidden="1"/>
    </xf>
    <xf numFmtId="0" fontId="1" fillId="6" borderId="2" xfId="0" applyFont="1" applyFill="1" applyBorder="1" applyAlignment="1" applyProtection="1">
      <alignment vertical="top"/>
      <protection hidden="1"/>
    </xf>
    <xf numFmtId="0" fontId="2" fillId="0" borderId="2" xfId="0" applyFont="1" applyBorder="1" applyAlignment="1" applyProtection="1">
      <alignment horizontal="left" vertical="top"/>
      <protection hidden="1"/>
    </xf>
    <xf numFmtId="0" fontId="1" fillId="0" borderId="2" xfId="0" applyFont="1" applyBorder="1" applyAlignment="1" applyProtection="1">
      <alignment horizontal="left" vertical="top"/>
      <protection hidden="1"/>
    </xf>
    <xf numFmtId="0" fontId="9" fillId="0" borderId="5" xfId="0" applyFont="1" applyBorder="1" applyAlignment="1" applyProtection="1">
      <alignment wrapText="1"/>
      <protection hidden="1"/>
    </xf>
    <xf numFmtId="0" fontId="8" fillId="0" borderId="5" xfId="0" applyFont="1" applyBorder="1" applyAlignment="1" applyProtection="1">
      <alignment wrapText="1"/>
      <protection hidden="1"/>
    </xf>
    <xf numFmtId="0" fontId="16" fillId="3" borderId="5" xfId="0" applyFont="1" applyFill="1" applyBorder="1" applyAlignment="1" applyProtection="1">
      <alignment vertical="center"/>
      <protection hidden="1"/>
    </xf>
    <xf numFmtId="0" fontId="16" fillId="3" borderId="5" xfId="0" applyFont="1" applyFill="1" applyBorder="1" applyAlignment="1" applyProtection="1">
      <alignment vertical="top"/>
      <protection hidden="1"/>
    </xf>
    <xf numFmtId="0" fontId="1" fillId="3" borderId="2" xfId="0" applyFont="1" applyFill="1" applyBorder="1" applyAlignment="1" applyProtection="1">
      <alignment horizontal="left" vertical="top"/>
      <protection hidden="1"/>
    </xf>
    <xf numFmtId="0" fontId="1" fillId="3" borderId="6" xfId="0" applyFont="1" applyFill="1" applyBorder="1" applyAlignment="1" applyProtection="1">
      <alignment horizontal="left" vertical="top"/>
      <protection hidden="1"/>
    </xf>
    <xf numFmtId="0" fontId="16" fillId="3" borderId="5" xfId="0" applyFont="1" applyFill="1" applyBorder="1" applyAlignment="1" applyProtection="1">
      <alignment vertical="center" wrapText="1"/>
      <protection hidden="1"/>
    </xf>
    <xf numFmtId="1" fontId="6" fillId="0" borderId="0" xfId="0" applyNumberFormat="1" applyFont="1" applyProtection="1">
      <protection hidden="1"/>
    </xf>
    <xf numFmtId="0" fontId="5" fillId="0" borderId="0" xfId="0" applyFont="1" applyAlignment="1" applyProtection="1">
      <alignment vertical="center" wrapText="1"/>
      <protection hidden="1"/>
    </xf>
    <xf numFmtId="0" fontId="2" fillId="0" borderId="2" xfId="0" applyFont="1" applyBorder="1" applyAlignment="1" applyProtection="1">
      <alignment horizontal="center" vertical="top"/>
      <protection hidden="1"/>
    </xf>
    <xf numFmtId="0" fontId="5" fillId="0" borderId="5" xfId="0" applyFont="1" applyBorder="1" applyAlignment="1" applyProtection="1">
      <alignment horizontal="left" vertical="center" wrapText="1"/>
      <protection hidden="1"/>
    </xf>
    <xf numFmtId="0" fontId="2" fillId="0" borderId="2" xfId="0" applyFont="1" applyBorder="1" applyAlignment="1" applyProtection="1">
      <alignment vertical="top"/>
      <protection hidden="1"/>
    </xf>
    <xf numFmtId="0" fontId="6" fillId="0" borderId="7" xfId="0" applyFont="1" applyBorder="1" applyAlignment="1" applyProtection="1">
      <alignment wrapText="1"/>
      <protection hidden="1"/>
    </xf>
    <xf numFmtId="0" fontId="4" fillId="0" borderId="5" xfId="0" applyFont="1" applyBorder="1" applyAlignment="1" applyProtection="1">
      <alignment vertical="center" wrapText="1"/>
      <protection hidden="1"/>
    </xf>
    <xf numFmtId="0" fontId="5" fillId="0" borderId="3" xfId="0" applyFont="1" applyBorder="1" applyAlignment="1" applyProtection="1">
      <alignment horizontal="left" vertical="center" wrapText="1"/>
      <protection hidden="1"/>
    </xf>
    <xf numFmtId="0" fontId="7" fillId="4" borderId="0" xfId="0" applyFont="1" applyFill="1" applyAlignment="1" applyProtection="1">
      <alignment horizontal="left" vertical="top"/>
      <protection hidden="1"/>
    </xf>
    <xf numFmtId="0" fontId="3" fillId="4" borderId="1" xfId="0" applyFont="1" applyFill="1" applyBorder="1" applyAlignment="1" applyProtection="1">
      <alignment vertical="center" wrapText="1"/>
      <protection hidden="1"/>
    </xf>
    <xf numFmtId="0" fontId="1" fillId="0" borderId="7" xfId="0" applyFont="1" applyBorder="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wrapText="1"/>
      <protection hidden="1"/>
    </xf>
    <xf numFmtId="0" fontId="14" fillId="0" borderId="0" xfId="1" applyFill="1" applyBorder="1" applyAlignment="1" applyProtection="1">
      <alignment horizontal="left" vertical="center" wrapText="1"/>
      <protection hidden="1"/>
    </xf>
    <xf numFmtId="0" fontId="5" fillId="0" borderId="0" xfId="0" applyFont="1" applyAlignment="1" applyProtection="1">
      <alignment vertical="center"/>
      <protection hidden="1"/>
    </xf>
    <xf numFmtId="1" fontId="12" fillId="3" borderId="1" xfId="0" applyNumberFormat="1" applyFont="1" applyFill="1" applyBorder="1" applyAlignment="1" applyProtection="1">
      <alignment horizontal="center" vertical="top" wrapText="1"/>
      <protection hidden="1"/>
    </xf>
    <xf numFmtId="0" fontId="20" fillId="0" borderId="5" xfId="0" applyFont="1" applyBorder="1" applyAlignment="1" applyProtection="1">
      <alignment vertical="center"/>
      <protection hidden="1"/>
    </xf>
    <xf numFmtId="0" fontId="21" fillId="0" borderId="5" xfId="0" applyFont="1" applyBorder="1" applyAlignment="1" applyProtection="1">
      <alignment vertical="center"/>
      <protection hidden="1"/>
    </xf>
    <xf numFmtId="0" fontId="1" fillId="0" borderId="5" xfId="0" applyFont="1" applyBorder="1" applyAlignment="1" applyProtection="1">
      <alignment vertical="center"/>
      <protection hidden="1"/>
    </xf>
    <xf numFmtId="0" fontId="1" fillId="0" borderId="0" xfId="0" applyFont="1" applyAlignment="1" applyProtection="1">
      <alignment horizontal="left" vertical="center"/>
      <protection hidden="1"/>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hidden="1"/>
    </xf>
    <xf numFmtId="0" fontId="1" fillId="6" borderId="6" xfId="0" applyFont="1" applyFill="1" applyBorder="1" applyAlignment="1" applyProtection="1">
      <alignment horizontal="center" vertical="top"/>
      <protection hidden="1"/>
    </xf>
    <xf numFmtId="0" fontId="2" fillId="0" borderId="7" xfId="0" applyFont="1" applyBorder="1" applyAlignment="1" applyProtection="1">
      <alignment horizontal="center" vertical="top"/>
      <protection hidden="1"/>
    </xf>
    <xf numFmtId="0" fontId="1" fillId="0" borderId="8" xfId="0" applyFont="1" applyBorder="1" applyAlignment="1" applyProtection="1">
      <alignment horizontal="center"/>
      <protection hidden="1"/>
    </xf>
    <xf numFmtId="0" fontId="1" fillId="0" borderId="0" xfId="0" applyFont="1" applyAlignment="1" applyProtection="1">
      <alignment horizontal="center"/>
      <protection hidden="1"/>
    </xf>
    <xf numFmtId="0" fontId="13" fillId="0" borderId="1" xfId="0" applyFont="1" applyBorder="1" applyAlignment="1" applyProtection="1">
      <alignment horizontal="center"/>
      <protection hidden="1"/>
    </xf>
    <xf numFmtId="0" fontId="18" fillId="0" borderId="1" xfId="0" applyFont="1" applyBorder="1" applyAlignment="1" applyProtection="1">
      <alignment horizontal="center"/>
      <protection hidden="1"/>
    </xf>
    <xf numFmtId="0" fontId="1" fillId="3" borderId="2" xfId="0" applyFont="1" applyFill="1" applyBorder="1" applyAlignment="1" applyProtection="1">
      <alignment horizontal="center" vertical="top"/>
      <protection hidden="1"/>
    </xf>
    <xf numFmtId="0" fontId="1" fillId="3" borderId="6" xfId="0" applyFont="1" applyFill="1" applyBorder="1" applyAlignment="1" applyProtection="1">
      <alignment horizontal="center" vertical="top"/>
      <protection hidden="1"/>
    </xf>
    <xf numFmtId="0" fontId="2" fillId="5" borderId="2" xfId="0" applyFont="1" applyFill="1" applyBorder="1" applyAlignment="1" applyProtection="1">
      <alignment horizontal="left" vertical="top"/>
      <protection hidden="1"/>
    </xf>
    <xf numFmtId="0" fontId="1" fillId="5" borderId="6" xfId="0" applyFont="1" applyFill="1" applyBorder="1" applyAlignment="1" applyProtection="1">
      <alignment horizontal="center" vertical="top"/>
      <protection hidden="1"/>
    </xf>
    <xf numFmtId="0" fontId="2" fillId="5" borderId="1" xfId="0" applyFont="1" applyFill="1" applyBorder="1" applyAlignment="1" applyProtection="1">
      <alignment horizontal="center" vertical="center"/>
      <protection hidden="1"/>
    </xf>
    <xf numFmtId="0" fontId="1" fillId="5" borderId="0" xfId="0" applyFont="1" applyFill="1" applyAlignment="1" applyProtection="1">
      <alignment horizontal="center" vertical="top"/>
      <protection hidden="1"/>
    </xf>
    <xf numFmtId="0" fontId="2" fillId="5" borderId="0" xfId="0" applyFont="1" applyFill="1" applyAlignment="1" applyProtection="1">
      <alignment vertical="top"/>
      <protection hidden="1"/>
    </xf>
    <xf numFmtId="49" fontId="2" fillId="0" borderId="1" xfId="0" applyNumberFormat="1" applyFont="1" applyBorder="1" applyAlignment="1" applyProtection="1">
      <alignment horizontal="center" vertical="center"/>
      <protection hidden="1"/>
    </xf>
    <xf numFmtId="0" fontId="12" fillId="5" borderId="0" xfId="0" applyFont="1" applyFill="1" applyAlignment="1" applyProtection="1">
      <alignment vertical="top"/>
      <protection hidden="1"/>
    </xf>
    <xf numFmtId="0" fontId="1" fillId="0" borderId="6" xfId="0" applyFont="1" applyBorder="1" applyAlignment="1" applyProtection="1">
      <alignment horizontal="center" vertical="top"/>
      <protection hidden="1"/>
    </xf>
    <xf numFmtId="0" fontId="5" fillId="0" borderId="5" xfId="0" applyFont="1" applyBorder="1" applyAlignment="1" applyProtection="1">
      <alignment vertical="center" wrapText="1"/>
      <protection hidden="1"/>
    </xf>
    <xf numFmtId="0" fontId="2" fillId="0" borderId="6" xfId="0" applyFont="1" applyBorder="1" applyAlignment="1" applyProtection="1">
      <alignment horizontal="center" vertical="top"/>
      <protection hidden="1"/>
    </xf>
    <xf numFmtId="0" fontId="18" fillId="0" borderId="0" xfId="0" applyFont="1" applyAlignment="1" applyProtection="1">
      <alignment horizontal="left" vertical="center" wrapText="1" indent="1"/>
      <protection hidden="1"/>
    </xf>
    <xf numFmtId="0" fontId="14" fillId="0" borderId="5" xfId="1" applyBorder="1" applyAlignment="1" applyProtection="1">
      <protection hidden="1"/>
    </xf>
    <xf numFmtId="0" fontId="14" fillId="0" borderId="5" xfId="1" applyBorder="1" applyAlignment="1" applyProtection="1">
      <alignment wrapText="1"/>
      <protection hidden="1"/>
    </xf>
    <xf numFmtId="0" fontId="14" fillId="5" borderId="5" xfId="1" applyFill="1" applyBorder="1" applyAlignment="1" applyProtection="1">
      <protection hidden="1"/>
    </xf>
    <xf numFmtId="0" fontId="3" fillId="0" borderId="2" xfId="0" applyFont="1" applyBorder="1" applyProtection="1">
      <protection hidden="1"/>
    </xf>
    <xf numFmtId="0" fontId="1" fillId="0" borderId="6" xfId="0" applyFont="1" applyBorder="1" applyAlignment="1" applyProtection="1">
      <alignment horizontal="center"/>
      <protection hidden="1"/>
    </xf>
    <xf numFmtId="0" fontId="1" fillId="0" borderId="1" xfId="0" applyFont="1" applyBorder="1" applyAlignment="1" applyProtection="1">
      <alignment horizontal="center"/>
      <protection hidden="1"/>
    </xf>
    <xf numFmtId="0" fontId="14" fillId="0" borderId="0" xfId="1" applyAlignment="1" applyProtection="1">
      <protection hidden="1"/>
    </xf>
    <xf numFmtId="0" fontId="1" fillId="0" borderId="7"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top" wrapText="1"/>
      <protection locked="0"/>
    </xf>
    <xf numFmtId="0" fontId="12" fillId="6" borderId="1" xfId="0" applyFont="1" applyFill="1" applyBorder="1" applyAlignment="1" applyProtection="1">
      <alignment horizontal="left"/>
      <protection hidden="1"/>
    </xf>
    <xf numFmtId="0" fontId="18" fillId="0" borderId="7"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8" fillId="5" borderId="7" xfId="0" applyFont="1" applyFill="1" applyBorder="1" applyAlignment="1" applyProtection="1">
      <alignment horizontal="left" vertical="center" wrapText="1"/>
      <protection hidden="1"/>
    </xf>
    <xf numFmtId="0" fontId="7" fillId="7" borderId="5" xfId="0" applyFont="1" applyFill="1" applyBorder="1" applyAlignment="1" applyProtection="1">
      <alignment vertical="top"/>
      <protection hidden="1"/>
    </xf>
    <xf numFmtId="0" fontId="15" fillId="7" borderId="2" xfId="0" applyFont="1" applyFill="1" applyBorder="1" applyAlignment="1" applyProtection="1">
      <alignment vertical="top"/>
      <protection hidden="1"/>
    </xf>
    <xf numFmtId="0" fontId="15" fillId="7" borderId="6" xfId="0" applyFont="1" applyFill="1" applyBorder="1" applyAlignment="1" applyProtection="1">
      <alignment horizontal="center" vertical="top"/>
      <protection hidden="1"/>
    </xf>
    <xf numFmtId="0" fontId="7" fillId="7" borderId="1" xfId="0" applyFont="1" applyFill="1" applyBorder="1" applyAlignment="1" applyProtection="1">
      <alignment horizontal="center" vertical="center"/>
      <protection hidden="1"/>
    </xf>
    <xf numFmtId="0" fontId="1" fillId="7" borderId="1" xfId="0" applyFont="1" applyFill="1" applyBorder="1" applyAlignment="1" applyProtection="1">
      <alignment horizontal="left" vertical="center" wrapText="1"/>
      <protection hidden="1"/>
    </xf>
    <xf numFmtId="0" fontId="16" fillId="8" borderId="5" xfId="0" applyFont="1" applyFill="1" applyBorder="1" applyAlignment="1" applyProtection="1">
      <alignment vertical="center"/>
      <protection hidden="1"/>
    </xf>
    <xf numFmtId="0" fontId="1" fillId="8" borderId="2" xfId="0" applyFont="1" applyFill="1" applyBorder="1" applyAlignment="1" applyProtection="1">
      <alignment horizontal="left" vertical="top"/>
      <protection hidden="1"/>
    </xf>
    <xf numFmtId="0" fontId="1" fillId="8" borderId="2" xfId="0" applyFont="1" applyFill="1" applyBorder="1" applyAlignment="1" applyProtection="1">
      <alignment horizontal="center" vertical="top"/>
      <protection hidden="1"/>
    </xf>
    <xf numFmtId="0" fontId="1" fillId="8" borderId="6" xfId="0" applyFont="1" applyFill="1" applyBorder="1" applyAlignment="1" applyProtection="1">
      <alignment horizontal="left" vertical="top"/>
      <protection hidden="1"/>
    </xf>
    <xf numFmtId="0" fontId="16" fillId="8" borderId="5" xfId="0" applyFont="1" applyFill="1" applyBorder="1" applyAlignment="1" applyProtection="1">
      <alignment vertical="top"/>
      <protection hidden="1"/>
    </xf>
    <xf numFmtId="0" fontId="1" fillId="8" borderId="6" xfId="0" applyFont="1" applyFill="1" applyBorder="1" applyAlignment="1" applyProtection="1">
      <alignment horizontal="center" vertical="top"/>
      <protection hidden="1"/>
    </xf>
    <xf numFmtId="0" fontId="2" fillId="8" borderId="1" xfId="0" applyFont="1" applyFill="1" applyBorder="1" applyAlignment="1" applyProtection="1">
      <alignment vertical="top"/>
      <protection hidden="1"/>
    </xf>
    <xf numFmtId="0" fontId="12" fillId="8" borderId="5" xfId="0" applyFont="1" applyFill="1" applyBorder="1" applyAlignment="1" applyProtection="1">
      <alignment vertical="top"/>
      <protection hidden="1"/>
    </xf>
    <xf numFmtId="0" fontId="12" fillId="8" borderId="1" xfId="0" applyFont="1" applyFill="1" applyBorder="1" applyAlignment="1" applyProtection="1">
      <alignment horizontal="center"/>
      <protection hidden="1"/>
    </xf>
    <xf numFmtId="0" fontId="1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left" vertical="top" wrapText="1"/>
      <protection hidden="1"/>
    </xf>
    <xf numFmtId="0" fontId="12" fillId="8" borderId="6" xfId="0" applyFont="1" applyFill="1" applyBorder="1" applyAlignment="1" applyProtection="1">
      <alignment vertical="top"/>
      <protection hidden="1"/>
    </xf>
    <xf numFmtId="3" fontId="12" fillId="8" borderId="1"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top" wrapText="1"/>
      <protection hidden="1"/>
    </xf>
    <xf numFmtId="0" fontId="16" fillId="8" borderId="5" xfId="0" applyFont="1" applyFill="1" applyBorder="1" applyAlignment="1" applyProtection="1">
      <alignment vertical="center" wrapText="1"/>
      <protection hidden="1"/>
    </xf>
    <xf numFmtId="0" fontId="12" fillId="8" borderId="5" xfId="0" applyFont="1" applyFill="1" applyBorder="1" applyAlignment="1" applyProtection="1">
      <alignment vertical="top" wrapText="1"/>
      <protection hidden="1"/>
    </xf>
    <xf numFmtId="0" fontId="12" fillId="8" borderId="1" xfId="0" applyFont="1" applyFill="1" applyBorder="1" applyAlignment="1" applyProtection="1">
      <alignment horizontal="center" vertical="center"/>
      <protection hidden="1"/>
    </xf>
    <xf numFmtId="0" fontId="12" fillId="8" borderId="1" xfId="0" applyFont="1" applyFill="1" applyBorder="1" applyAlignment="1" applyProtection="1">
      <alignment horizontal="left" vertical="center" wrapText="1"/>
      <protection hidden="1"/>
    </xf>
    <xf numFmtId="0" fontId="13" fillId="8" borderId="1" xfId="0" applyFont="1" applyFill="1" applyBorder="1" applyAlignment="1" applyProtection="1">
      <alignment horizontal="left" vertical="top"/>
      <protection hidden="1"/>
    </xf>
    <xf numFmtId="0" fontId="12" fillId="8" borderId="5" xfId="0" applyFont="1" applyFill="1" applyBorder="1" applyAlignment="1" applyProtection="1">
      <alignment vertical="center"/>
      <protection hidden="1"/>
    </xf>
    <xf numFmtId="0" fontId="12" fillId="8" borderId="6" xfId="0" applyFont="1" applyFill="1" applyBorder="1" applyAlignment="1" applyProtection="1">
      <alignment vertical="center" wrapText="1"/>
      <protection hidden="1"/>
    </xf>
    <xf numFmtId="1" fontId="12" fillId="8" borderId="3" xfId="0" applyNumberFormat="1" applyFont="1" applyFill="1" applyBorder="1" applyAlignment="1" applyProtection="1">
      <alignment vertical="center" wrapText="1"/>
      <protection hidden="1"/>
    </xf>
    <xf numFmtId="1" fontId="12" fillId="8" borderId="5" xfId="0" applyNumberFormat="1" applyFont="1" applyFill="1" applyBorder="1" applyAlignment="1" applyProtection="1">
      <alignment vertical="center" wrapText="1"/>
      <protection hidden="1"/>
    </xf>
    <xf numFmtId="1" fontId="12" fillId="8" borderId="1" xfId="0" applyNumberFormat="1" applyFont="1" applyFill="1" applyBorder="1" applyAlignment="1" applyProtection="1">
      <alignment horizontal="center" vertical="center" wrapText="1"/>
      <protection hidden="1"/>
    </xf>
    <xf numFmtId="0" fontId="2" fillId="9" borderId="1" xfId="0" applyFont="1" applyFill="1" applyBorder="1" applyAlignment="1" applyProtection="1">
      <alignment horizontal="center" vertical="center"/>
      <protection locked="0"/>
    </xf>
    <xf numFmtId="0" fontId="17" fillId="9"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hidden="1"/>
    </xf>
    <xf numFmtId="0" fontId="0" fillId="11" borderId="1" xfId="0" applyFill="1" applyBorder="1" applyAlignment="1">
      <alignment horizontal="center" vertical="center"/>
    </xf>
    <xf numFmtId="0" fontId="0" fillId="0" borderId="1" xfId="0" applyBorder="1" applyAlignment="1">
      <alignment horizontal="center" vertical="center"/>
    </xf>
    <xf numFmtId="14" fontId="1" fillId="0" borderId="1" xfId="0" applyNumberFormat="1" applyFont="1" applyBorder="1" applyAlignment="1" applyProtection="1">
      <alignment horizontal="left" vertical="top"/>
      <protection locked="0"/>
    </xf>
    <xf numFmtId="164" fontId="1"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0" fontId="15"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 fillId="5" borderId="1" xfId="0" applyFont="1" applyFill="1" applyBorder="1" applyAlignment="1" applyProtection="1">
      <alignment horizontal="center" vertical="center"/>
      <protection locked="0" hidden="1"/>
    </xf>
    <xf numFmtId="0" fontId="12" fillId="0" borderId="10" xfId="0" applyFont="1" applyBorder="1" applyAlignment="1" applyProtection="1">
      <alignment horizontal="left" vertical="top" wrapText="1"/>
      <protection hidden="1"/>
    </xf>
    <xf numFmtId="0" fontId="7" fillId="0" borderId="0" xfId="0" applyFont="1" applyAlignment="1" applyProtection="1">
      <alignment horizontal="center" vertical="top"/>
      <protection hidden="1"/>
    </xf>
    <xf numFmtId="0" fontId="7" fillId="5" borderId="0" xfId="0" applyFont="1" applyFill="1" applyAlignment="1" applyProtection="1">
      <alignment horizontal="center" vertical="top"/>
      <protection hidden="1"/>
    </xf>
    <xf numFmtId="0" fontId="11" fillId="0" borderId="0" xfId="0" applyFont="1" applyAlignment="1" applyProtection="1">
      <alignment horizontal="center" vertical="top"/>
      <protection hidden="1"/>
    </xf>
    <xf numFmtId="0" fontId="12" fillId="0" borderId="6" xfId="0" applyFont="1" applyBorder="1" applyAlignment="1" applyProtection="1">
      <alignment vertical="center" textRotation="90"/>
      <protection hidden="1"/>
    </xf>
    <xf numFmtId="0" fontId="1" fillId="0" borderId="6" xfId="0" applyFont="1" applyBorder="1" applyAlignment="1" applyProtection="1">
      <alignment horizontal="center" vertical="center"/>
      <protection hidden="1"/>
    </xf>
    <xf numFmtId="0" fontId="1" fillId="0" borderId="6" xfId="0" applyFont="1" applyBorder="1" applyAlignment="1" applyProtection="1">
      <alignment vertical="top"/>
      <protection hidden="1"/>
    </xf>
    <xf numFmtId="0" fontId="5" fillId="0" borderId="1" xfId="0" applyFont="1" applyBorder="1" applyAlignment="1" applyProtection="1">
      <alignment horizontal="left" vertical="center" wrapText="1"/>
      <protection hidden="1"/>
    </xf>
    <xf numFmtId="0" fontId="2" fillId="0" borderId="2" xfId="0" applyFont="1" applyBorder="1" applyAlignment="1" applyProtection="1">
      <alignment horizontal="center" vertical="center"/>
      <protection hidden="1"/>
    </xf>
    <xf numFmtId="0" fontId="5" fillId="0" borderId="2" xfId="0" applyFont="1" applyBorder="1" applyAlignment="1" applyProtection="1">
      <alignment vertical="center" wrapText="1"/>
      <protection hidden="1"/>
    </xf>
    <xf numFmtId="0" fontId="15" fillId="0" borderId="2"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xf numFmtId="0" fontId="19"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protection hidden="1"/>
    </xf>
    <xf numFmtId="0" fontId="15" fillId="5" borderId="1" xfId="0" applyFont="1" applyFill="1" applyBorder="1" applyAlignment="1" applyProtection="1">
      <alignment horizontal="left" vertical="top" wrapText="1"/>
      <protection hidden="1"/>
    </xf>
    <xf numFmtId="0" fontId="15" fillId="0" borderId="1" xfId="0" applyFont="1" applyBorder="1" applyAlignment="1" applyProtection="1">
      <alignment vertical="top" wrapText="1"/>
      <protection hidden="1"/>
    </xf>
    <xf numFmtId="3" fontId="12" fillId="5" borderId="1" xfId="0" applyNumberFormat="1" applyFont="1" applyFill="1" applyBorder="1" applyAlignment="1" applyProtection="1">
      <alignment horizontal="center" vertical="center" wrapText="1"/>
      <protection hidden="1"/>
    </xf>
    <xf numFmtId="1" fontId="12" fillId="5" borderId="3" xfId="0" applyNumberFormat="1" applyFont="1" applyFill="1" applyBorder="1" applyAlignment="1" applyProtection="1">
      <alignment vertical="center" wrapText="1"/>
      <protection hidden="1"/>
    </xf>
    <xf numFmtId="0" fontId="12" fillId="5" borderId="1" xfId="0" applyFont="1" applyFill="1" applyBorder="1" applyAlignment="1" applyProtection="1">
      <alignment horizontal="center" vertical="center" wrapText="1"/>
      <protection hidden="1"/>
    </xf>
    <xf numFmtId="0" fontId="12" fillId="5" borderId="1" xfId="0" applyFont="1" applyFill="1" applyBorder="1" applyAlignment="1" applyProtection="1">
      <alignment horizontal="center" vertical="center"/>
      <protection hidden="1"/>
    </xf>
    <xf numFmtId="0" fontId="12" fillId="5" borderId="1" xfId="0" applyFont="1" applyFill="1" applyBorder="1" applyAlignment="1" applyProtection="1">
      <alignment horizontal="left" vertical="top" wrapText="1"/>
      <protection hidden="1"/>
    </xf>
    <xf numFmtId="0" fontId="7" fillId="5" borderId="1"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protection hidden="1"/>
    </xf>
    <xf numFmtId="0" fontId="7" fillId="5" borderId="1" xfId="0" applyFont="1" applyFill="1" applyBorder="1" applyAlignment="1" applyProtection="1">
      <alignment horizontal="left" vertical="top" wrapText="1"/>
      <protection hidden="1"/>
    </xf>
    <xf numFmtId="1" fontId="15" fillId="5" borderId="5" xfId="0" applyNumberFormat="1" applyFont="1" applyFill="1" applyBorder="1" applyAlignment="1" applyProtection="1">
      <alignment vertical="center" wrapText="1"/>
      <protection hidden="1"/>
    </xf>
    <xf numFmtId="1" fontId="15" fillId="5" borderId="1" xfId="0" applyNumberFormat="1" applyFont="1" applyFill="1" applyBorder="1" applyAlignment="1" applyProtection="1">
      <alignment horizontal="center" vertical="center" wrapText="1"/>
      <protection hidden="1"/>
    </xf>
    <xf numFmtId="0" fontId="15" fillId="5" borderId="1" xfId="0" applyFont="1" applyFill="1" applyBorder="1" applyAlignment="1" applyProtection="1">
      <alignment horizontal="center" vertical="center" wrapText="1"/>
      <protection hidden="1"/>
    </xf>
    <xf numFmtId="0" fontId="17" fillId="5" borderId="5" xfId="0" applyFont="1" applyFill="1" applyBorder="1" applyAlignment="1" applyProtection="1">
      <alignment vertical="distributed" textRotation="90" wrapText="1"/>
      <protection hidden="1"/>
    </xf>
    <xf numFmtId="1" fontId="12" fillId="3" borderId="5" xfId="0" applyNumberFormat="1" applyFont="1" applyFill="1" applyBorder="1" applyAlignment="1" applyProtection="1">
      <alignment vertical="center" wrapText="1"/>
      <protection hidden="1"/>
    </xf>
    <xf numFmtId="1" fontId="12" fillId="3" borderId="1" xfId="0" applyNumberFormat="1" applyFont="1" applyFill="1" applyBorder="1" applyAlignment="1" applyProtection="1">
      <alignment horizontal="center" vertical="center" wrapText="1"/>
      <protection hidden="1"/>
    </xf>
    <xf numFmtId="1" fontId="12" fillId="8" borderId="5" xfId="0" applyNumberFormat="1" applyFont="1" applyFill="1" applyBorder="1" applyAlignment="1" applyProtection="1">
      <alignment horizontal="center" vertical="center" wrapText="1"/>
      <protection hidden="1"/>
    </xf>
    <xf numFmtId="1" fontId="12" fillId="8" borderId="9" xfId="0" applyNumberFormat="1" applyFont="1" applyFill="1" applyBorder="1" applyAlignment="1" applyProtection="1">
      <alignment vertical="center" wrapText="1"/>
      <protection hidden="1"/>
    </xf>
    <xf numFmtId="1" fontId="12" fillId="5" borderId="0" xfId="0" applyNumberFormat="1" applyFont="1" applyFill="1" applyAlignment="1" applyProtection="1">
      <alignment vertical="center" wrapText="1"/>
      <protection hidden="1"/>
    </xf>
    <xf numFmtId="1" fontId="12" fillId="8" borderId="1" xfId="0" applyNumberFormat="1" applyFont="1" applyFill="1" applyBorder="1" applyAlignment="1" applyProtection="1">
      <alignment vertical="center" wrapText="1"/>
      <protection hidden="1"/>
    </xf>
    <xf numFmtId="1" fontId="12" fillId="8" borderId="9" xfId="0" applyNumberFormat="1" applyFont="1" applyFill="1" applyBorder="1" applyAlignment="1" applyProtection="1">
      <alignment horizontal="center" vertical="center" wrapText="1"/>
      <protection hidden="1"/>
    </xf>
    <xf numFmtId="1" fontId="14" fillId="0" borderId="5" xfId="1" applyNumberFormat="1" applyBorder="1" applyAlignment="1" applyProtection="1">
      <protection hidden="1"/>
    </xf>
    <xf numFmtId="3" fontId="12" fillId="8" borderId="3" xfId="0" applyNumberFormat="1" applyFont="1" applyFill="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25" fillId="0" borderId="0" xfId="0" applyFont="1" applyAlignment="1" applyProtection="1">
      <alignment vertical="top"/>
      <protection hidden="1"/>
    </xf>
    <xf numFmtId="0" fontId="18" fillId="0" borderId="0" xfId="0" applyFont="1" applyAlignment="1" applyProtection="1">
      <alignment vertical="top"/>
      <protection hidden="1"/>
    </xf>
    <xf numFmtId="0" fontId="18" fillId="5" borderId="0" xfId="0" applyFont="1" applyFill="1" applyAlignment="1" applyProtection="1">
      <alignment vertical="top"/>
      <protection hidden="1"/>
    </xf>
    <xf numFmtId="0" fontId="25" fillId="0" borderId="0" xfId="0" applyFont="1" applyProtection="1">
      <protection hidden="1"/>
    </xf>
    <xf numFmtId="0" fontId="25"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26" fillId="0" borderId="0" xfId="0" applyFont="1" applyAlignment="1" applyProtection="1">
      <alignment horizontal="center" vertical="center"/>
      <protection hidden="1"/>
    </xf>
    <xf numFmtId="0" fontId="25" fillId="0" borderId="0" xfId="0" applyFont="1" applyAlignment="1" applyProtection="1">
      <alignment horizontal="center" vertical="top"/>
      <protection hidden="1"/>
    </xf>
    <xf numFmtId="0" fontId="18" fillId="0" borderId="7" xfId="0" applyFont="1" applyBorder="1" applyAlignment="1" applyProtection="1">
      <alignment horizontal="center" vertical="center" wrapText="1"/>
      <protection hidden="1"/>
    </xf>
    <xf numFmtId="0" fontId="1" fillId="14" borderId="0" xfId="0" applyFont="1" applyFill="1" applyAlignment="1" applyProtection="1">
      <alignment vertical="top"/>
      <protection hidden="1"/>
    </xf>
    <xf numFmtId="0" fontId="2" fillId="14" borderId="0" xfId="0" applyFont="1" applyFill="1" applyAlignment="1" applyProtection="1">
      <alignment vertical="top"/>
      <protection hidden="1"/>
    </xf>
    <xf numFmtId="0" fontId="1" fillId="0" borderId="11" xfId="0" applyFont="1" applyBorder="1" applyAlignment="1" applyProtection="1">
      <alignment vertical="top"/>
      <protection hidden="1"/>
    </xf>
    <xf numFmtId="0" fontId="7" fillId="0" borderId="11" xfId="0" applyFont="1" applyBorder="1" applyAlignment="1" applyProtection="1">
      <alignment horizontal="center" vertical="top" wrapText="1"/>
      <protection hidden="1"/>
    </xf>
    <xf numFmtId="0" fontId="1" fillId="0" borderId="11" xfId="0" applyFont="1" applyBorder="1" applyAlignment="1" applyProtection="1">
      <alignment horizontal="left" vertical="center" wrapText="1" indent="1"/>
      <protection hidden="1"/>
    </xf>
    <xf numFmtId="0" fontId="13" fillId="0" borderId="11" xfId="0" applyFont="1" applyBorder="1" applyAlignment="1" applyProtection="1">
      <alignment vertical="top"/>
      <protection hidden="1"/>
    </xf>
    <xf numFmtId="0" fontId="1" fillId="0" borderId="11" xfId="0" applyFont="1" applyBorder="1" applyAlignment="1" applyProtection="1">
      <alignment horizontal="center"/>
      <protection hidden="1"/>
    </xf>
    <xf numFmtId="0" fontId="0" fillId="0" borderId="11" xfId="0" applyBorder="1"/>
    <xf numFmtId="0" fontId="1" fillId="14" borderId="11" xfId="0" applyFont="1" applyFill="1" applyBorder="1" applyAlignment="1" applyProtection="1">
      <alignment vertical="top"/>
      <protection hidden="1"/>
    </xf>
    <xf numFmtId="0" fontId="25" fillId="0" borderId="11" xfId="0" applyFont="1" applyBorder="1" applyAlignment="1" applyProtection="1">
      <alignment vertical="top"/>
      <protection hidden="1"/>
    </xf>
    <xf numFmtId="0" fontId="1" fillId="0" borderId="12" xfId="0" applyFont="1" applyBorder="1" applyAlignment="1" applyProtection="1">
      <alignment vertical="top"/>
      <protection hidden="1"/>
    </xf>
    <xf numFmtId="0" fontId="1" fillId="0" borderId="12" xfId="0" applyFont="1" applyBorder="1" applyAlignment="1" applyProtection="1">
      <alignment horizontal="center" vertical="top"/>
      <protection hidden="1"/>
    </xf>
    <xf numFmtId="0" fontId="0" fillId="0" borderId="12" xfId="0" applyBorder="1"/>
    <xf numFmtId="0" fontId="1" fillId="14" borderId="12" xfId="0" applyFont="1" applyFill="1" applyBorder="1" applyAlignment="1" applyProtection="1">
      <alignment vertical="top"/>
      <protection hidden="1"/>
    </xf>
    <xf numFmtId="0" fontId="1" fillId="0" borderId="12" xfId="0" applyFont="1" applyBorder="1" applyAlignment="1" applyProtection="1">
      <alignment horizontal="center" vertical="center"/>
      <protection hidden="1"/>
    </xf>
    <xf numFmtId="0" fontId="25" fillId="0" borderId="12" xfId="0" applyFont="1" applyBorder="1" applyAlignment="1" applyProtection="1">
      <alignment vertical="top"/>
      <protection hidden="1"/>
    </xf>
    <xf numFmtId="0" fontId="12" fillId="0" borderId="11" xfId="0" applyFont="1" applyBorder="1" applyAlignment="1" applyProtection="1">
      <alignment horizontal="left" vertical="top" wrapText="1"/>
      <protection hidden="1"/>
    </xf>
    <xf numFmtId="0" fontId="1" fillId="0" borderId="11" xfId="0" applyFont="1" applyBorder="1" applyAlignment="1" applyProtection="1">
      <alignment horizontal="center" vertical="top"/>
      <protection hidden="1"/>
    </xf>
    <xf numFmtId="0" fontId="2" fillId="0" borderId="12" xfId="0" applyFont="1" applyBorder="1" applyAlignment="1" applyProtection="1">
      <alignment horizontal="center" vertical="top" wrapText="1"/>
      <protection hidden="1"/>
    </xf>
    <xf numFmtId="0" fontId="1" fillId="0" borderId="12" xfId="0" applyFont="1" applyBorder="1" applyAlignment="1" applyProtection="1">
      <alignment horizontal="left" vertical="center" wrapText="1" indent="1"/>
      <protection hidden="1"/>
    </xf>
    <xf numFmtId="0" fontId="13" fillId="0" borderId="12" xfId="0" applyFont="1" applyBorder="1" applyAlignment="1" applyProtection="1">
      <alignment vertical="top"/>
      <protection hidden="1"/>
    </xf>
    <xf numFmtId="0" fontId="1" fillId="0" borderId="12" xfId="0" applyFont="1" applyBorder="1" applyAlignment="1" applyProtection="1">
      <alignment horizontal="center"/>
      <protection hidden="1"/>
    </xf>
    <xf numFmtId="0" fontId="1" fillId="0" borderId="11" xfId="0" applyFont="1" applyBorder="1" applyProtection="1">
      <protection hidden="1"/>
    </xf>
    <xf numFmtId="0" fontId="1" fillId="14" borderId="11" xfId="0" applyFont="1" applyFill="1" applyBorder="1" applyProtection="1">
      <protection hidden="1"/>
    </xf>
    <xf numFmtId="0" fontId="25" fillId="0" borderId="11" xfId="0" applyFont="1" applyBorder="1" applyProtection="1">
      <protection hidden="1"/>
    </xf>
    <xf numFmtId="0" fontId="25" fillId="0" borderId="13" xfId="0" applyFont="1" applyBorder="1" applyAlignment="1" applyProtection="1">
      <alignment vertical="top"/>
      <protection hidden="1"/>
    </xf>
    <xf numFmtId="0" fontId="18" fillId="0" borderId="13" xfId="0" applyFont="1" applyBorder="1" applyAlignment="1" applyProtection="1">
      <alignment vertical="top"/>
      <protection hidden="1"/>
    </xf>
    <xf numFmtId="0" fontId="18" fillId="5" borderId="13" xfId="0" applyFont="1" applyFill="1" applyBorder="1" applyAlignment="1" applyProtection="1">
      <alignment vertical="top"/>
      <protection hidden="1"/>
    </xf>
    <xf numFmtId="0" fontId="25" fillId="0" borderId="13" xfId="0" applyFont="1" applyBorder="1" applyProtection="1">
      <protection hidden="1"/>
    </xf>
    <xf numFmtId="0" fontId="27" fillId="0" borderId="0" xfId="0" applyFont="1" applyAlignment="1" applyProtection="1">
      <alignment horizontal="left" vertical="center" wrapText="1" indent="1"/>
      <protection hidden="1"/>
    </xf>
    <xf numFmtId="0" fontId="2" fillId="0" borderId="8" xfId="0" applyFont="1" applyBorder="1" applyAlignment="1" applyProtection="1">
      <alignment horizontal="left" vertical="top"/>
      <protection hidden="1"/>
    </xf>
    <xf numFmtId="0" fontId="1" fillId="0" borderId="8" xfId="0" applyFont="1" applyBorder="1" applyAlignment="1" applyProtection="1">
      <alignment horizontal="left" vertical="top" wrapText="1"/>
      <protection hidden="1"/>
    </xf>
    <xf numFmtId="0" fontId="25" fillId="0" borderId="8" xfId="0" applyFont="1" applyBorder="1" applyAlignment="1" applyProtection="1">
      <alignment vertical="top"/>
      <protection hidden="1"/>
    </xf>
    <xf numFmtId="0" fontId="1" fillId="14" borderId="8" xfId="0" applyFont="1" applyFill="1" applyBorder="1" applyAlignment="1" applyProtection="1">
      <alignment vertical="top"/>
      <protection hidden="1"/>
    </xf>
    <xf numFmtId="0" fontId="25" fillId="0" borderId="14" xfId="0" applyFont="1" applyBorder="1" applyAlignment="1" applyProtection="1">
      <alignment vertical="top"/>
      <protection hidden="1"/>
    </xf>
    <xf numFmtId="0" fontId="25" fillId="0" borderId="15" xfId="0" applyFont="1" applyBorder="1" applyAlignment="1" applyProtection="1">
      <alignment vertical="top"/>
      <protection hidden="1"/>
    </xf>
    <xf numFmtId="0" fontId="13" fillId="0" borderId="0" xfId="0" applyFont="1" applyAlignment="1" applyProtection="1">
      <alignment horizontal="center" vertical="center"/>
      <protection hidden="1"/>
    </xf>
    <xf numFmtId="0" fontId="28" fillId="0" borderId="0" xfId="0" applyFont="1"/>
    <xf numFmtId="0" fontId="1" fillId="0" borderId="0" xfId="0" applyFont="1" applyAlignment="1" applyProtection="1">
      <alignment vertical="center"/>
      <protection hidden="1"/>
    </xf>
    <xf numFmtId="0" fontId="1" fillId="0" borderId="6" xfId="0" applyFont="1" applyBorder="1" applyAlignment="1" applyProtection="1">
      <alignment vertical="center"/>
      <protection hidden="1"/>
    </xf>
    <xf numFmtId="0" fontId="1" fillId="0" borderId="16" xfId="0" applyFont="1" applyBorder="1" applyAlignment="1" applyProtection="1">
      <alignment vertical="center"/>
      <protection hidden="1"/>
    </xf>
    <xf numFmtId="0" fontId="3" fillId="0" borderId="8" xfId="0" applyFont="1" applyBorder="1" applyProtection="1">
      <protection hidden="1"/>
    </xf>
    <xf numFmtId="0" fontId="1" fillId="0" borderId="17" xfId="0" applyFont="1" applyBorder="1" applyAlignment="1" applyProtection="1">
      <alignment horizontal="center"/>
      <protection hidden="1"/>
    </xf>
    <xf numFmtId="0" fontId="1" fillId="0" borderId="2" xfId="0" applyFont="1" applyBorder="1" applyAlignment="1" applyProtection="1">
      <alignment vertical="center"/>
      <protection hidden="1"/>
    </xf>
    <xf numFmtId="0" fontId="15" fillId="0" borderId="6" xfId="0" applyFont="1" applyBorder="1" applyAlignment="1" applyProtection="1">
      <alignment horizontal="left" vertical="center" wrapText="1"/>
      <protection hidden="1"/>
    </xf>
    <xf numFmtId="3" fontId="12" fillId="3" borderId="5" xfId="0" applyNumberFormat="1" applyFont="1" applyFill="1" applyBorder="1" applyAlignment="1" applyProtection="1">
      <alignment horizontal="center" vertical="center" wrapText="1"/>
      <protection hidden="1"/>
    </xf>
    <xf numFmtId="0" fontId="18" fillId="12" borderId="1" xfId="0" applyFont="1" applyFill="1" applyBorder="1" applyAlignment="1" applyProtection="1">
      <alignment horizontal="left"/>
      <protection hidden="1"/>
    </xf>
    <xf numFmtId="0" fontId="25" fillId="13" borderId="1" xfId="0" applyFont="1" applyFill="1" applyBorder="1" applyAlignment="1" applyProtection="1">
      <alignment horizontal="center" vertical="center" wrapText="1"/>
      <protection hidden="1"/>
    </xf>
    <xf numFmtId="0" fontId="29" fillId="0" borderId="0" xfId="0" applyFont="1"/>
    <xf numFmtId="2" fontId="12" fillId="0" borderId="0" xfId="0" applyNumberFormat="1" applyFont="1" applyAlignment="1" applyProtection="1">
      <alignment vertical="top"/>
      <protection hidden="1"/>
    </xf>
    <xf numFmtId="0" fontId="12" fillId="5" borderId="0" xfId="0" applyFont="1" applyFill="1" applyAlignment="1" applyProtection="1">
      <alignment horizontal="center" vertical="center"/>
      <protection hidden="1"/>
    </xf>
    <xf numFmtId="0" fontId="30" fillId="0" borderId="0" xfId="0" applyFont="1" applyAlignment="1" applyProtection="1">
      <alignment horizontal="center" vertical="center"/>
      <protection hidden="1"/>
    </xf>
    <xf numFmtId="0" fontId="31" fillId="5" borderId="0" xfId="0" applyFont="1" applyFill="1" applyProtection="1">
      <protection hidden="1"/>
    </xf>
    <xf numFmtId="0" fontId="31" fillId="5" borderId="0" xfId="0" applyFont="1" applyFill="1" applyAlignment="1" applyProtection="1">
      <alignment vertical="top"/>
      <protection hidden="1"/>
    </xf>
    <xf numFmtId="2" fontId="32" fillId="5" borderId="0" xfId="0" applyNumberFormat="1" applyFont="1" applyFill="1" applyAlignment="1" applyProtection="1">
      <alignment vertical="top"/>
      <protection hidden="1"/>
    </xf>
    <xf numFmtId="0" fontId="32" fillId="5" borderId="0" xfId="0" applyFont="1" applyFill="1" applyAlignment="1" applyProtection="1">
      <alignment vertical="top"/>
      <protection hidden="1"/>
    </xf>
    <xf numFmtId="1" fontId="12" fillId="8" borderId="5" xfId="0" applyNumberFormat="1" applyFont="1" applyFill="1" applyBorder="1" applyAlignment="1" applyProtection="1">
      <alignment horizontal="left" vertical="center" wrapText="1"/>
      <protection hidden="1"/>
    </xf>
    <xf numFmtId="1" fontId="12" fillId="8" borderId="2" xfId="0" applyNumberFormat="1" applyFont="1" applyFill="1" applyBorder="1" applyAlignment="1" applyProtection="1">
      <alignment horizontal="left" vertical="center" wrapText="1"/>
      <protection hidden="1"/>
    </xf>
    <xf numFmtId="0" fontId="1" fillId="0" borderId="5" xfId="0" applyFont="1" applyBorder="1" applyAlignment="1" applyProtection="1">
      <alignment horizontal="center" vertical="top"/>
      <protection hidden="1"/>
    </xf>
    <xf numFmtId="0" fontId="1" fillId="0" borderId="6" xfId="0" applyFont="1" applyBorder="1" applyAlignment="1" applyProtection="1">
      <alignment horizontal="center" vertical="top"/>
      <protection hidden="1"/>
    </xf>
    <xf numFmtId="0" fontId="2" fillId="0" borderId="5" xfId="0" applyFont="1" applyBorder="1" applyAlignment="1" applyProtection="1">
      <alignment horizontal="center" vertical="top"/>
      <protection hidden="1"/>
    </xf>
    <xf numFmtId="0" fontId="2" fillId="0" borderId="6" xfId="0" applyFont="1" applyBorder="1" applyAlignment="1" applyProtection="1">
      <alignment horizontal="center" vertical="top"/>
      <protection hidden="1"/>
    </xf>
    <xf numFmtId="0" fontId="1" fillId="0" borderId="5"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9" fontId="1" fillId="0" borderId="5" xfId="2" applyFont="1" applyBorder="1" applyAlignment="1" applyProtection="1">
      <alignment horizontal="center" vertical="center"/>
      <protection hidden="1"/>
    </xf>
    <xf numFmtId="9" fontId="1" fillId="0" borderId="6" xfId="2" applyFont="1" applyBorder="1" applyAlignment="1" applyProtection="1">
      <alignment horizontal="center" vertical="center"/>
      <protection hidden="1"/>
    </xf>
    <xf numFmtId="0" fontId="12" fillId="3" borderId="5" xfId="0" applyFont="1" applyFill="1" applyBorder="1" applyAlignment="1" applyProtection="1">
      <alignment horizontal="center"/>
      <protection hidden="1"/>
    </xf>
    <xf numFmtId="0" fontId="12" fillId="3" borderId="6" xfId="0" applyFont="1" applyFill="1" applyBorder="1" applyAlignment="1" applyProtection="1">
      <alignment horizontal="center"/>
      <protection hidden="1"/>
    </xf>
    <xf numFmtId="0" fontId="12" fillId="8" borderId="5" xfId="0" applyFont="1" applyFill="1" applyBorder="1" applyAlignment="1" applyProtection="1">
      <alignment horizontal="center"/>
      <protection hidden="1"/>
    </xf>
    <xf numFmtId="0" fontId="12" fillId="8" borderId="6" xfId="0" applyFont="1" applyFill="1" applyBorder="1" applyAlignment="1" applyProtection="1">
      <alignment horizontal="center"/>
      <protection hidden="1"/>
    </xf>
    <xf numFmtId="10" fontId="1" fillId="0" borderId="5" xfId="2" applyNumberFormat="1" applyFont="1" applyBorder="1" applyAlignment="1" applyProtection="1">
      <alignment horizontal="center" vertical="center"/>
      <protection hidden="1"/>
    </xf>
    <xf numFmtId="10" fontId="1" fillId="0" borderId="6" xfId="2" applyNumberFormat="1" applyFont="1" applyBorder="1" applyAlignment="1" applyProtection="1">
      <alignment horizontal="center" vertical="center"/>
      <protection hidden="1"/>
    </xf>
    <xf numFmtId="0" fontId="12" fillId="3" borderId="5" xfId="0" applyFont="1" applyFill="1" applyBorder="1" applyAlignment="1" applyProtection="1">
      <alignment horizontal="center" vertical="top"/>
      <protection hidden="1"/>
    </xf>
    <xf numFmtId="0" fontId="12" fillId="3" borderId="6" xfId="0" applyFont="1" applyFill="1" applyBorder="1" applyAlignment="1" applyProtection="1">
      <alignment horizontal="center" vertical="top"/>
      <protection hidden="1"/>
    </xf>
    <xf numFmtId="9" fontId="1" fillId="0" borderId="2" xfId="0" applyNumberFormat="1" applyFont="1" applyBorder="1" applyAlignment="1" applyProtection="1">
      <alignment horizontal="center" vertical="top"/>
      <protection hidden="1"/>
    </xf>
    <xf numFmtId="0" fontId="1" fillId="0" borderId="2" xfId="0" applyFont="1" applyBorder="1" applyAlignment="1" applyProtection="1">
      <alignment horizontal="center" vertical="top"/>
      <protection hidden="1"/>
    </xf>
    <xf numFmtId="0" fontId="5" fillId="0" borderId="5"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1" fontId="12" fillId="8" borderId="5" xfId="0" applyNumberFormat="1" applyFont="1" applyFill="1" applyBorder="1" applyAlignment="1" applyProtection="1">
      <alignment horizontal="center" vertical="center" wrapText="1"/>
      <protection hidden="1"/>
    </xf>
    <xf numFmtId="1" fontId="12" fillId="8" borderId="2" xfId="0" applyNumberFormat="1" applyFont="1" applyFill="1" applyBorder="1" applyAlignment="1" applyProtection="1">
      <alignment horizontal="center" vertical="center" wrapText="1"/>
      <protection hidden="1"/>
    </xf>
    <xf numFmtId="1" fontId="12" fillId="8" borderId="6" xfId="0" applyNumberFormat="1" applyFont="1" applyFill="1" applyBorder="1" applyAlignment="1" applyProtection="1">
      <alignment horizontal="left" vertical="center" wrapText="1"/>
      <protection hidden="1"/>
    </xf>
    <xf numFmtId="9" fontId="2" fillId="0" borderId="5" xfId="2" applyFont="1" applyBorder="1" applyAlignment="1" applyProtection="1">
      <alignment horizontal="center" vertical="top"/>
      <protection hidden="1"/>
    </xf>
    <xf numFmtId="9" fontId="2" fillId="0" borderId="6" xfId="2" applyFont="1" applyBorder="1" applyAlignment="1" applyProtection="1">
      <alignment horizontal="center" vertical="top"/>
      <protection hidden="1"/>
    </xf>
    <xf numFmtId="0" fontId="0" fillId="10" borderId="1" xfId="0" applyFill="1" applyBorder="1" applyAlignment="1">
      <alignment horizontal="center"/>
    </xf>
  </cellXfs>
  <cellStyles count="138">
    <cellStyle name="Hiperlink" xfId="1" builtinId="8"/>
    <cellStyle name="Hiperlink Visitado" xfId="35" builtinId="9" hidden="1"/>
    <cellStyle name="Hiperlink Visitado" xfId="37" builtinId="9" hidden="1"/>
    <cellStyle name="Hiperlink Visitado" xfId="39" builtinId="9" hidden="1"/>
    <cellStyle name="Hiperlink Visitado" xfId="41" builtinId="9" hidden="1"/>
    <cellStyle name="Hiperlink Visitado" xfId="43" builtinId="9" hidden="1"/>
    <cellStyle name="Hiperlink Visitado" xfId="45" builtinId="9" hidden="1"/>
    <cellStyle name="Hiperlink Visitado" xfId="47" builtinId="9" hidden="1"/>
    <cellStyle name="Hiperlink Visitado" xfId="49" builtinId="9" hidden="1"/>
    <cellStyle name="Hiperlink Visitado" xfId="51" builtinId="9" hidden="1"/>
    <cellStyle name="Hiperlink Visitado" xfId="53" builtinId="9" hidden="1"/>
    <cellStyle name="Hiperlink Visitado" xfId="55" builtinId="9" hidden="1"/>
    <cellStyle name="Hiperlink Visitado" xfId="57" builtinId="9" hidden="1"/>
    <cellStyle name="Hiperlink Visitado" xfId="59" builtinId="9" hidden="1"/>
    <cellStyle name="Hiperlink Visitado" xfId="61" builtinId="9" hidden="1"/>
    <cellStyle name="Hiperlink Visitado" xfId="63" builtinId="9" hidden="1"/>
    <cellStyle name="Hiperlink Visitado" xfId="65" builtinId="9" hidden="1"/>
    <cellStyle name="Hiperlink Visitado" xfId="67" builtinId="9" hidden="1"/>
    <cellStyle name="Hiperlink Visitado" xfId="69" builtinId="9" hidden="1"/>
    <cellStyle name="Hiperlink Visitado" xfId="71" builtinId="9" hidden="1"/>
    <cellStyle name="Hiperlink Visitado" xfId="73" builtinId="9" hidden="1"/>
    <cellStyle name="Hiperlink Visitado" xfId="75" builtinId="9" hidden="1"/>
    <cellStyle name="Hiperlink Visitado" xfId="77" builtinId="9" hidden="1"/>
    <cellStyle name="Hiperlink Visitado" xfId="79" builtinId="9" hidden="1"/>
    <cellStyle name="Hiperlink Visitado" xfId="81" builtinId="9" hidden="1"/>
    <cellStyle name="Hiperlink Visitado" xfId="83" builtinId="9" hidden="1"/>
    <cellStyle name="Hiperlink Visitado" xfId="85" builtinId="9" hidden="1"/>
    <cellStyle name="Hiperlink Visitado" xfId="87" builtinId="9" hidden="1"/>
    <cellStyle name="Hiperlink Visitado" xfId="89" builtinId="9" hidden="1"/>
    <cellStyle name="Hiperlink Visitado" xfId="91" builtinId="9" hidden="1"/>
    <cellStyle name="Hiperlink Visitado" xfId="93" builtinId="9" hidden="1"/>
    <cellStyle name="Hiperlink Visitado" xfId="95" builtinId="9" hidden="1"/>
    <cellStyle name="Hiperlink Visitado" xfId="97" builtinId="9" hidden="1"/>
    <cellStyle name="Hiperlink Visitado" xfId="99" builtinId="9" hidden="1"/>
    <cellStyle name="Hiperlink Visitado" xfId="101" builtinId="9" hidden="1"/>
    <cellStyle name="Hiperlink Visitado" xfId="103" builtinId="9" hidden="1"/>
    <cellStyle name="Hiperlink Visitado" xfId="105" builtinId="9" hidden="1"/>
    <cellStyle name="Hiperlink Visitado" xfId="107" builtinId="9" hidden="1"/>
    <cellStyle name="Hiperlink Visitado" xfId="109" builtinId="9" hidden="1"/>
    <cellStyle name="Hiperlink Visitado" xfId="111" builtinId="9" hidden="1"/>
    <cellStyle name="Hiperlink Visitado" xfId="113" builtinId="9" hidden="1"/>
    <cellStyle name="Hiperlink Visitado" xfId="115" builtinId="9" hidden="1"/>
    <cellStyle name="Hiperlink Visitado" xfId="117" builtinId="9" hidden="1"/>
    <cellStyle name="Hiperlink Visitado" xfId="119" builtinId="9" hidden="1"/>
    <cellStyle name="Hiperlink Visitado" xfId="121" builtinId="9" hidden="1"/>
    <cellStyle name="Hiperlink Visitado" xfId="123" builtinId="9" hidden="1"/>
    <cellStyle name="Hiperlink Visitado" xfId="125" builtinId="9" hidden="1"/>
    <cellStyle name="Hiperlink Visitado" xfId="127" builtinId="9" hidden="1"/>
    <cellStyle name="Hiperlink Visitado" xfId="129" builtinId="9" hidden="1"/>
    <cellStyle name="Hiperlink Visitado" xfId="131" builtinId="9" hidden="1"/>
    <cellStyle name="Hiperlink Visitado" xfId="133" builtinId="9" hidden="1"/>
    <cellStyle name="Hiperlink Visitado" xfId="135" builtinId="9" hidden="1"/>
    <cellStyle name="Hiperlink Visitado" xfId="137" builtinId="9" hidden="1"/>
    <cellStyle name="Hiperlink Visitado" xfId="136" builtinId="9" hidden="1"/>
    <cellStyle name="Hiperlink Visitado" xfId="134" builtinId="9" hidden="1"/>
    <cellStyle name="Hiperlink Visitado" xfId="132" builtinId="9" hidden="1"/>
    <cellStyle name="Hiperlink Visitado" xfId="130" builtinId="9" hidden="1"/>
    <cellStyle name="Hiperlink Visitado" xfId="128" builtinId="9" hidden="1"/>
    <cellStyle name="Hiperlink Visitado" xfId="126" builtinId="9" hidden="1"/>
    <cellStyle name="Hiperlink Visitado" xfId="124" builtinId="9" hidden="1"/>
    <cellStyle name="Hiperlink Visitado" xfId="122" builtinId="9" hidden="1"/>
    <cellStyle name="Hiperlink Visitado" xfId="120" builtinId="9" hidden="1"/>
    <cellStyle name="Hiperlink Visitado" xfId="118" builtinId="9" hidden="1"/>
    <cellStyle name="Hiperlink Visitado" xfId="116" builtinId="9" hidden="1"/>
    <cellStyle name="Hiperlink Visitado" xfId="114" builtinId="9" hidden="1"/>
    <cellStyle name="Hiperlink Visitado" xfId="112" builtinId="9" hidden="1"/>
    <cellStyle name="Hiperlink Visitado" xfId="110" builtinId="9" hidden="1"/>
    <cellStyle name="Hiperlink Visitado" xfId="108" builtinId="9" hidden="1"/>
    <cellStyle name="Hiperlink Visitado" xfId="106" builtinId="9" hidden="1"/>
    <cellStyle name="Hiperlink Visitado" xfId="104" builtinId="9" hidden="1"/>
    <cellStyle name="Hiperlink Visitado" xfId="102" builtinId="9" hidden="1"/>
    <cellStyle name="Hiperlink Visitado" xfId="100" builtinId="9" hidden="1"/>
    <cellStyle name="Hiperlink Visitado" xfId="98" builtinId="9" hidden="1"/>
    <cellStyle name="Hiperlink Visitado" xfId="96" builtinId="9" hidden="1"/>
    <cellStyle name="Hiperlink Visitado" xfId="94" builtinId="9" hidden="1"/>
    <cellStyle name="Hiperlink Visitado" xfId="92" builtinId="9" hidden="1"/>
    <cellStyle name="Hiperlink Visitado" xfId="90" builtinId="9" hidden="1"/>
    <cellStyle name="Hiperlink Visitado" xfId="88" builtinId="9" hidden="1"/>
    <cellStyle name="Hiperlink Visitado" xfId="86" builtinId="9" hidden="1"/>
    <cellStyle name="Hiperlink Visitado" xfId="84" builtinId="9" hidden="1"/>
    <cellStyle name="Hiperlink Visitado" xfId="82" builtinId="9" hidden="1"/>
    <cellStyle name="Hiperlink Visitado" xfId="80" builtinId="9" hidden="1"/>
    <cellStyle name="Hiperlink Visitado" xfId="78" builtinId="9" hidden="1"/>
    <cellStyle name="Hiperlink Visitado" xfId="76" builtinId="9" hidden="1"/>
    <cellStyle name="Hiperlink Visitado" xfId="74" builtinId="9" hidden="1"/>
    <cellStyle name="Hiperlink Visitado" xfId="72" builtinId="9" hidden="1"/>
    <cellStyle name="Hiperlink Visitado" xfId="70" builtinId="9" hidden="1"/>
    <cellStyle name="Hiperlink Visitado" xfId="68" builtinId="9" hidden="1"/>
    <cellStyle name="Hiperlink Visitado" xfId="66" builtinId="9" hidden="1"/>
    <cellStyle name="Hiperlink Visitado" xfId="64" builtinId="9" hidden="1"/>
    <cellStyle name="Hiperlink Visitado" xfId="62" builtinId="9" hidden="1"/>
    <cellStyle name="Hiperlink Visitado" xfId="60" builtinId="9" hidden="1"/>
    <cellStyle name="Hiperlink Visitado" xfId="58" builtinId="9" hidden="1"/>
    <cellStyle name="Hiperlink Visitado" xfId="56" builtinId="9" hidden="1"/>
    <cellStyle name="Hiperlink Visitado" xfId="54" builtinId="9" hidden="1"/>
    <cellStyle name="Hiperlink Visitado" xfId="52" builtinId="9" hidden="1"/>
    <cellStyle name="Hiperlink Visitado" xfId="50" builtinId="9" hidden="1"/>
    <cellStyle name="Hiperlink Visitado" xfId="48" builtinId="9" hidden="1"/>
    <cellStyle name="Hiperlink Visitado" xfId="46" builtinId="9" hidden="1"/>
    <cellStyle name="Hiperlink Visitado" xfId="44" builtinId="9" hidden="1"/>
    <cellStyle name="Hiperlink Visitado" xfId="42" builtinId="9" hidden="1"/>
    <cellStyle name="Hiperlink Visitado" xfId="40" builtinId="9" hidden="1"/>
    <cellStyle name="Hiperlink Visitado" xfId="38" builtinId="9" hidden="1"/>
    <cellStyle name="Hiperlink Visitado" xfId="36" builtinId="9" hidden="1"/>
    <cellStyle name="Hiperlink Visitado" xfId="34" builtinId="9" hidden="1"/>
    <cellStyle name="Hiperlink Visitado" xfId="13" builtinId="9" hidden="1"/>
    <cellStyle name="Hiperlink Visitado" xfId="15" builtinId="9" hidden="1"/>
    <cellStyle name="Hiperlink Visitado" xfId="16" builtinId="9" hidden="1"/>
    <cellStyle name="Hiperlink Visitado" xfId="17" builtinId="9" hidden="1"/>
    <cellStyle name="Hiperlink Visitado" xfId="19" builtinId="9" hidden="1"/>
    <cellStyle name="Hiperlink Visitado" xfId="20" builtinId="9" hidden="1"/>
    <cellStyle name="Hiperlink Visitado" xfId="21" builtinId="9" hidden="1"/>
    <cellStyle name="Hiperlink Visitado" xfId="23" builtinId="9" hidden="1"/>
    <cellStyle name="Hiperlink Visitado" xfId="24" builtinId="9" hidden="1"/>
    <cellStyle name="Hiperlink Visitado" xfId="25" builtinId="9" hidden="1"/>
    <cellStyle name="Hiperlink Visitado" xfId="27" builtinId="9" hidden="1"/>
    <cellStyle name="Hiperlink Visitado" xfId="28" builtinId="9" hidden="1"/>
    <cellStyle name="Hiperlink Visitado" xfId="29" builtinId="9" hidden="1"/>
    <cellStyle name="Hiperlink Visitado" xfId="31" builtinId="9" hidden="1"/>
    <cellStyle name="Hiperlink Visitado" xfId="32" builtinId="9" hidden="1"/>
    <cellStyle name="Hiperlink Visitado" xfId="33" builtinId="9" hidden="1"/>
    <cellStyle name="Hiperlink Visitado" xfId="30" builtinId="9" hidden="1"/>
    <cellStyle name="Hiperlink Visitado" xfId="26" builtinId="9" hidden="1"/>
    <cellStyle name="Hiperlink Visitado" xfId="22" builtinId="9" hidden="1"/>
    <cellStyle name="Hiperlink Visitado" xfId="18" builtinId="9" hidden="1"/>
    <cellStyle name="Hiperlink Visitado" xfId="14" builtinId="9" hidden="1"/>
    <cellStyle name="Hiperlink Visitado" xfId="7" builtinId="9" hidden="1"/>
    <cellStyle name="Hiperlink Visitado" xfId="8" builtinId="9" hidden="1"/>
    <cellStyle name="Hiperlink Visitado" xfId="9" builtinId="9" hidden="1"/>
    <cellStyle name="Hiperlink Visitado" xfId="11" builtinId="9" hidden="1"/>
    <cellStyle name="Hiperlink Visitado" xfId="12" builtinId="9" hidden="1"/>
    <cellStyle name="Hiperlink Visitado" xfId="10" builtinId="9" hidden="1"/>
    <cellStyle name="Hiperlink Visitado" xfId="5" builtinId="9" hidden="1"/>
    <cellStyle name="Hiperlink Visitado" xfId="6" builtinId="9" hidden="1"/>
    <cellStyle name="Hiperlink Visitado" xfId="4" builtinId="9" hidden="1"/>
    <cellStyle name="Hiperlink Visitado" xfId="3" builtinId="9" hidden="1"/>
    <cellStyle name="Normal" xfId="0" builtinId="0"/>
    <cellStyle name="Porcentagem" xfId="2" builtinId="5"/>
  </cellStyles>
  <dxfs count="100">
    <dxf>
      <font>
        <b/>
        <i val="0"/>
        <color rgb="FF00B050"/>
      </font>
    </dxf>
    <dxf>
      <font>
        <b/>
        <i val="0"/>
        <color rgb="FFFF0000"/>
      </font>
    </dxf>
    <dxf>
      <font>
        <b/>
        <i val="0"/>
        <color rgb="FF00B050"/>
      </font>
      <fill>
        <patternFill>
          <bgColor theme="0"/>
        </patternFill>
      </fill>
    </dxf>
    <dxf>
      <font>
        <b/>
        <i val="0"/>
        <color rgb="FFFF0000"/>
      </font>
      <fill>
        <patternFill>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rgb="FF00B050"/>
      </font>
    </dxf>
    <dxf>
      <font>
        <b/>
        <i val="0"/>
        <color rgb="FFFF0000"/>
      </font>
    </dxf>
    <dxf>
      <font>
        <b/>
        <i val="0"/>
        <color rgb="FF00B050"/>
      </font>
      <fill>
        <patternFill>
          <bgColor theme="0"/>
        </patternFill>
      </fill>
    </dxf>
    <dxf>
      <font>
        <b/>
        <i val="0"/>
        <color rgb="FFFF0000"/>
      </font>
      <fill>
        <patternFill>
          <bgColor theme="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rgb="FF00B050"/>
      </font>
    </dxf>
    <dxf>
      <font>
        <b/>
        <i val="0"/>
        <color rgb="FFFF0000"/>
      </font>
    </dxf>
    <dxf>
      <font>
        <b/>
        <i val="0"/>
        <color rgb="FF00B050"/>
      </font>
      <fill>
        <patternFill>
          <bgColor theme="0"/>
        </patternFill>
      </fill>
    </dxf>
    <dxf>
      <font>
        <b/>
        <i val="0"/>
        <color rgb="FFFF0000"/>
      </font>
      <fill>
        <patternFill>
          <bgColor theme="0"/>
        </patternFill>
      </fill>
    </dxf>
    <dxf>
      <font>
        <b/>
        <i val="0"/>
        <color theme="1"/>
      </font>
      <fill>
        <patternFill>
          <bgColor rgb="FFFFFF00"/>
        </patternFill>
      </fill>
    </dxf>
    <dxf>
      <font>
        <b/>
        <i val="0"/>
        <color rgb="FFFF0000"/>
      </font>
      <fill>
        <patternFill>
          <bgColor theme="9" tint="0.59996337778862885"/>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rgb="FFFF0000"/>
      </font>
      <fill>
        <patternFill>
          <bgColor theme="0"/>
        </patternFill>
      </fill>
    </dxf>
    <dxf>
      <font>
        <b/>
        <i val="0"/>
        <color rgb="FF00B050"/>
      </font>
      <fill>
        <patternFill>
          <bgColor theme="0"/>
        </patternFill>
      </fill>
    </dxf>
    <dxf>
      <font>
        <b/>
        <i val="0"/>
        <color rgb="FFFF0000"/>
      </font>
    </dxf>
    <dxf>
      <font>
        <b/>
        <i val="0"/>
        <color rgb="FF00B050"/>
      </font>
    </dxf>
    <dxf>
      <font>
        <b/>
        <i val="0"/>
        <color rgb="FF00B050"/>
      </font>
      <fill>
        <patternFill>
          <bgColor theme="0"/>
        </patternFill>
      </fill>
    </dxf>
    <dxf>
      <font>
        <b/>
        <i val="0"/>
        <color rgb="FFFF0000"/>
      </font>
      <fill>
        <patternFill>
          <bgColor theme="0"/>
        </patternFill>
      </fill>
    </dxf>
    <dxf>
      <font>
        <b/>
        <i val="0"/>
        <color rgb="FFFF0000"/>
      </font>
      <fill>
        <patternFill>
          <bgColor theme="9" tint="0.59996337778862885"/>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99"/>
      <tableStyleElement type="headerRow" dxfId="98"/>
    </tableStyle>
  </tableStyles>
  <colors>
    <mruColors>
      <color rgb="FF336600"/>
      <color rgb="FF006600"/>
      <color rgb="FF1292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&#65279;<?xml version="1.0" encoding="utf-8" standalone="yes"?><Relationships xmlns="http://schemas.openxmlformats.org/package/2006/relationships"><Relationship Id="rId1" Type="http://schemas.openxmlformats.org/officeDocument/2006/relationships/image" Target="../media/image1.jpg" /></Relationships>
</file>

<file path=xl/drawings/_rels/drawing2.xml.rels>&#65279;<?xml version="1.0" encoding="utf-8" standalone="yes"?><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107740</xdr:rowOff>
    </xdr:from>
    <xdr:to>
      <xdr:col>8</xdr:col>
      <xdr:colOff>1025525</xdr:colOff>
      <xdr:row>2</xdr:row>
      <xdr:rowOff>528745</xdr:rowOff>
    </xdr:to>
    <xdr:pic>
      <xdr:nvPicPr>
        <xdr:cNvPr id="4" name="Imagem 3">
          <a:extLst>
            <a:ext uri="{FF2B5EF4-FFF2-40B4-BE49-F238E27FC236}">
              <a16:creationId xmlns:a16="http://schemas.microsoft.com/office/drawing/2014/main" id="{50FD6333-7884-9FF9-A9F8-9C845CEBE346}"/>
            </a:ext>
          </a:extLst>
        </xdr:cNvPr>
        <xdr:cNvPicPr>
          <a:picLocks noChangeAspect="1"/>
        </xdr:cNvPicPr>
      </xdr:nvPicPr>
      <xdr:blipFill rotWithShape="1">
        <a:blip xmlns:r="http://schemas.openxmlformats.org/officeDocument/2006/relationships" r:embed="rId1"/>
        <a:srcRect b="54728"/>
        <a:stretch>
          <a:fillRect/>
        </a:stretch>
      </xdr:blipFill>
      <xdr:spPr>
        <a:xfrm>
          <a:off x="0" y="107740"/>
          <a:ext cx="10830772" cy="2237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2381250</xdr:colOff>
      <xdr:row>0</xdr:row>
      <xdr:rowOff>309562</xdr:rowOff>
    </xdr:from>
    <xdr:to>
      <xdr:col>2</xdr:col>
      <xdr:colOff>4500562</xdr:colOff>
      <xdr:row>0</xdr:row>
      <xdr:rowOff>1262062</xdr:rowOff>
    </xdr:to>
    <xdr:sp macro="" textlink="">
      <xdr:nvSpPr>
        <xdr:cNvPr id="3" name="Retângulo 2">
          <a:extLst>
            <a:ext uri="{FF2B5EF4-FFF2-40B4-BE49-F238E27FC236}">
              <a16:creationId xmlns:a16="http://schemas.microsoft.com/office/drawing/2014/main" id="{20E6E161-0E67-FBE8-A8BD-05C2F6CFBEAC}"/>
            </a:ext>
          </a:extLst>
        </xdr:cNvPr>
        <xdr:cNvSpPr/>
      </xdr:nvSpPr>
      <xdr:spPr>
        <a:xfrm>
          <a:off x="3429000" y="309562"/>
          <a:ext cx="2119312" cy="9525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1583531</xdr:colOff>
      <xdr:row>2</xdr:row>
      <xdr:rowOff>1750218</xdr:rowOff>
    </xdr:from>
    <xdr:to>
      <xdr:col>2</xdr:col>
      <xdr:colOff>5107781</xdr:colOff>
      <xdr:row>2</xdr:row>
      <xdr:rowOff>1976437</xdr:rowOff>
    </xdr:to>
    <xdr:sp macro="" textlink="">
      <xdr:nvSpPr>
        <xdr:cNvPr id="8" name="Retângulo 7">
          <a:extLst>
            <a:ext uri="{FF2B5EF4-FFF2-40B4-BE49-F238E27FC236}">
              <a16:creationId xmlns:a16="http://schemas.microsoft.com/office/drawing/2014/main" id="{2342BC2F-72CC-E41A-3E9F-7570B57F1A14}"/>
            </a:ext>
          </a:extLst>
        </xdr:cNvPr>
        <xdr:cNvSpPr/>
      </xdr:nvSpPr>
      <xdr:spPr>
        <a:xfrm>
          <a:off x="2631281" y="8453437"/>
          <a:ext cx="3524250" cy="226219"/>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8</xdr:col>
      <xdr:colOff>3387089</xdr:colOff>
      <xdr:row>1</xdr:row>
      <xdr:rowOff>2625090</xdr:rowOff>
    </xdr:to>
    <xdr:pic>
      <xdr:nvPicPr>
        <xdr:cNvPr id="5" name="Imagem 4">
          <a:extLst>
            <a:ext uri="{FF2B5EF4-FFF2-40B4-BE49-F238E27FC236}">
              <a16:creationId xmlns:a16="http://schemas.microsoft.com/office/drawing/2014/main" id="{D9C87120-63C0-D899-9AE8-64AC16BEF6B0}"/>
            </a:ext>
          </a:extLst>
        </xdr:cNvPr>
        <xdr:cNvPicPr>
          <a:picLocks noChangeAspect="1"/>
        </xdr:cNvPicPr>
      </xdr:nvPicPr>
      <xdr:blipFill rotWithShape="1">
        <a:blip xmlns:r="http://schemas.openxmlformats.org/officeDocument/2006/relationships" r:embed="rId1"/>
        <a:srcRect b="55178"/>
        <a:stretch>
          <a:fillRect/>
        </a:stretch>
      </xdr:blipFill>
      <xdr:spPr>
        <a:xfrm>
          <a:off x="0" y="0"/>
          <a:ext cx="13184504" cy="3181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AS460"/>
  <sheetViews>
    <sheetView showGridLines="0" tabSelected="1" topLeftCell="B47" zoomScale="90" zoomScaleNormal="90" zoomScalePageLayoutView="150" workbookViewId="0">
      <selection activeCell="I53" sqref="I53"/>
    </sheetView>
  </sheetViews>
  <sheetFormatPr defaultColWidth="8.85546875" defaultRowHeight="12.75"/>
  <cols>
    <col min="1" max="1" width="8.85546875" style="1"/>
    <col min="2" max="2" width="6.7109375" style="46" customWidth="1"/>
    <col min="3" max="3" width="96.85546875" style="3" bestFit="1" customWidth="1"/>
    <col min="4" max="4" width="4.7109375" style="54" customWidth="1"/>
    <col min="5" max="5" width="7.140625" style="98" bestFit="1" customWidth="1"/>
    <col min="6" max="6" width="10.28515625" style="54" customWidth="1"/>
    <col min="7" max="7" width="7.7109375" style="54" customWidth="1"/>
    <col min="8" max="8" width="4.7109375" style="54" customWidth="1"/>
    <col min="9" max="9" width="55.28515625" style="8" customWidth="1"/>
    <col min="10" max="10" width="34.7109375" style="208" customWidth="1"/>
    <col min="11" max="11" width="2.42578125" style="254" hidden="1" customWidth="1"/>
    <col min="12" max="12" width="6.140625" style="254" hidden="1" customWidth="1"/>
    <col min="13" max="13" width="10.140625" style="254" hidden="1" customWidth="1"/>
    <col min="14" max="14" width="13.42578125" style="254" hidden="1" customWidth="1"/>
    <col min="15" max="15" width="13.7109375" style="254" hidden="1" customWidth="1"/>
    <col min="16" max="16" width="17.7109375" style="254" hidden="1" customWidth="1"/>
    <col min="17" max="19" width="5.42578125" style="9" hidden="1" customWidth="1"/>
    <col min="20" max="27" width="8.85546875" style="9" hidden="1" customWidth="1"/>
    <col min="28" max="28" width="16.140625" style="9" hidden="1" customWidth="1"/>
    <col min="29" max="45" width="0" style="9" hidden="1" customWidth="1"/>
    <col min="46" max="16384" width="8.85546875" style="1"/>
  </cols>
  <sheetData>
    <row r="1" spans="2:45" ht="18.75" customHeight="1">
      <c r="AB1" s="21" t="s">
        <v>563</v>
      </c>
    </row>
    <row r="2" spans="2:45" ht="124.5" customHeight="1">
      <c r="AB2" s="9">
        <v>1</v>
      </c>
    </row>
    <row r="3" spans="2:45" ht="53.25" customHeight="1"/>
    <row r="4" spans="2:45" s="7" customFormat="1" ht="21" customHeight="1">
      <c r="B4" s="81"/>
      <c r="C4" s="73" t="s">
        <v>0</v>
      </c>
      <c r="E4" s="4"/>
      <c r="F4" s="4"/>
      <c r="G4" s="4"/>
      <c r="H4" s="54"/>
      <c r="I4" s="5"/>
      <c r="J4" s="209"/>
      <c r="K4" s="44"/>
      <c r="L4" s="44"/>
      <c r="M4" s="44"/>
      <c r="N4" s="44"/>
      <c r="O4" s="44"/>
      <c r="P4" s="44"/>
      <c r="Q4" s="6"/>
      <c r="R4" s="6"/>
      <c r="S4" s="6"/>
      <c r="T4" s="6"/>
      <c r="U4" s="6"/>
      <c r="V4" s="6"/>
      <c r="W4" s="6"/>
      <c r="X4" s="6"/>
      <c r="Y4" s="6"/>
      <c r="Z4" s="6"/>
      <c r="AA4" s="6"/>
      <c r="AB4" s="267">
        <f>IF(AB2=1,0.845,IF(AB2=2,0.865,IF(AB2=3,0.885,0.895)))</f>
        <v>0.84499999999999997</v>
      </c>
      <c r="AC4" s="6"/>
      <c r="AD4" s="6"/>
      <c r="AE4" s="6"/>
      <c r="AF4" s="6"/>
      <c r="AG4" s="6"/>
      <c r="AH4" s="6"/>
      <c r="AI4" s="6"/>
      <c r="AJ4" s="6"/>
      <c r="AK4" s="6"/>
      <c r="AL4" s="6"/>
      <c r="AM4" s="6"/>
      <c r="AN4" s="6"/>
      <c r="AO4" s="6"/>
      <c r="AP4" s="6"/>
      <c r="AQ4" s="6"/>
      <c r="AR4" s="6"/>
      <c r="AS4" s="6"/>
    </row>
    <row r="5" spans="2:45" s="7" customFormat="1" ht="16.5">
      <c r="B5" s="40"/>
      <c r="C5" s="73"/>
      <c r="E5" s="4"/>
      <c r="F5" s="4"/>
      <c r="G5" s="4"/>
      <c r="H5" s="54"/>
      <c r="I5" s="5"/>
      <c r="J5" s="209"/>
      <c r="K5" s="44"/>
      <c r="L5" s="44"/>
      <c r="M5" s="44"/>
      <c r="N5" s="44"/>
      <c r="O5" s="44"/>
      <c r="P5" s="44"/>
      <c r="Q5" s="6"/>
      <c r="R5" s="6"/>
      <c r="S5" s="6"/>
      <c r="T5" s="6"/>
      <c r="U5" s="6"/>
      <c r="V5" s="6"/>
      <c r="W5" s="6"/>
      <c r="X5" s="6"/>
      <c r="Y5" s="6"/>
      <c r="Z5" s="6"/>
      <c r="AA5" s="6"/>
      <c r="AB5" s="267">
        <f>AB4+1</f>
        <v>1.845</v>
      </c>
      <c r="AC5" s="6"/>
      <c r="AD5" s="6"/>
      <c r="AE5" s="6"/>
      <c r="AF5" s="6"/>
      <c r="AG5" s="6"/>
      <c r="AH5" s="6"/>
      <c r="AI5" s="6"/>
      <c r="AJ5" s="6"/>
      <c r="AK5" s="6"/>
      <c r="AL5" s="6"/>
      <c r="AM5" s="6"/>
      <c r="AN5" s="6"/>
      <c r="AO5" s="6"/>
      <c r="AP5" s="6"/>
      <c r="AQ5" s="6"/>
      <c r="AR5" s="6"/>
      <c r="AS5" s="6"/>
    </row>
    <row r="6" spans="2:45" s="7" customFormat="1" ht="16.5">
      <c r="B6" s="18" t="s">
        <v>1</v>
      </c>
      <c r="C6" s="73" t="s">
        <v>2</v>
      </c>
      <c r="E6" s="4"/>
      <c r="F6" s="4"/>
      <c r="G6" s="4"/>
      <c r="H6" s="54"/>
      <c r="I6" s="5"/>
      <c r="J6" s="209"/>
      <c r="K6" s="44"/>
      <c r="L6" s="44"/>
      <c r="M6" s="44"/>
      <c r="N6" s="44"/>
      <c r="O6" s="44"/>
      <c r="P6" s="44"/>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row>
    <row r="7" spans="2:45" s="7" customFormat="1" ht="16.5">
      <c r="B7" s="177" t="s">
        <v>3</v>
      </c>
      <c r="C7" s="111" t="s">
        <v>4</v>
      </c>
      <c r="D7" s="77"/>
      <c r="E7" s="64"/>
      <c r="F7" s="178"/>
      <c r="G7" s="178"/>
      <c r="H7" s="110"/>
      <c r="I7" s="123"/>
      <c r="J7" s="209"/>
      <c r="K7" s="44"/>
      <c r="L7" s="44"/>
      <c r="M7" s="44"/>
      <c r="N7" s="44"/>
      <c r="O7" s="44"/>
      <c r="P7" s="44"/>
      <c r="Q7" s="6"/>
      <c r="R7" s="6"/>
      <c r="S7" s="6"/>
      <c r="T7" s="6"/>
      <c r="U7" s="6"/>
      <c r="V7" s="6"/>
      <c r="W7" s="6"/>
      <c r="X7" s="6"/>
      <c r="Y7" s="6"/>
      <c r="Z7" s="6"/>
      <c r="AA7" s="6"/>
      <c r="AB7" s="6" t="s">
        <v>564</v>
      </c>
      <c r="AC7" s="6"/>
      <c r="AD7" s="6"/>
      <c r="AE7" s="6"/>
      <c r="AF7" s="6"/>
      <c r="AG7" s="6"/>
      <c r="AH7" s="6"/>
      <c r="AI7" s="6"/>
      <c r="AJ7" s="6"/>
      <c r="AK7" s="6"/>
      <c r="AL7" s="6"/>
      <c r="AM7" s="6"/>
      <c r="AN7" s="6"/>
      <c r="AO7" s="6"/>
      <c r="AP7" s="6"/>
      <c r="AQ7" s="6"/>
      <c r="AR7" s="6"/>
      <c r="AS7" s="6"/>
    </row>
    <row r="8" spans="2:45" s="7" customFormat="1" ht="16.5">
      <c r="B8" s="177" t="s">
        <v>5</v>
      </c>
      <c r="C8" s="294" t="s">
        <v>6</v>
      </c>
      <c r="D8" s="295"/>
      <c r="E8" s="295"/>
      <c r="F8" s="295"/>
      <c r="G8" s="295"/>
      <c r="H8" s="296"/>
      <c r="I8" s="123"/>
      <c r="J8" s="209"/>
      <c r="K8" s="44"/>
      <c r="L8" s="44"/>
      <c r="M8" s="44"/>
      <c r="N8" s="44"/>
      <c r="O8" s="44"/>
      <c r="P8" s="44"/>
      <c r="Q8" s="6"/>
      <c r="R8" s="6"/>
      <c r="S8" s="6"/>
      <c r="T8" s="6"/>
      <c r="U8" s="6"/>
      <c r="V8" s="6"/>
      <c r="W8" s="6"/>
      <c r="X8" s="6"/>
      <c r="Y8" s="6"/>
      <c r="Z8" s="6"/>
      <c r="AA8" s="6"/>
      <c r="AB8" s="6" t="s">
        <v>564</v>
      </c>
      <c r="AC8" s="6"/>
      <c r="AD8" s="6"/>
      <c r="AE8" s="6"/>
      <c r="AF8" s="6"/>
      <c r="AG8" s="6"/>
      <c r="AH8" s="6"/>
      <c r="AI8" s="6"/>
      <c r="AJ8" s="6"/>
      <c r="AK8" s="6"/>
      <c r="AL8" s="6"/>
      <c r="AM8" s="6"/>
      <c r="AN8" s="6"/>
      <c r="AO8" s="6"/>
      <c r="AP8" s="6"/>
      <c r="AQ8" s="6"/>
      <c r="AR8" s="6"/>
      <c r="AS8" s="6"/>
    </row>
    <row r="9" spans="2:45" s="7" customFormat="1" ht="16.5">
      <c r="B9" s="177" t="s">
        <v>7</v>
      </c>
      <c r="C9" s="111" t="s">
        <v>8</v>
      </c>
      <c r="D9" s="77"/>
      <c r="E9" s="64"/>
      <c r="F9" s="178"/>
      <c r="G9" s="178"/>
      <c r="H9" s="110"/>
      <c r="I9" s="123"/>
      <c r="J9" s="209"/>
      <c r="K9" s="44"/>
      <c r="L9" s="44"/>
      <c r="M9" s="44"/>
      <c r="N9" s="44"/>
      <c r="O9" s="44"/>
      <c r="P9" s="44"/>
      <c r="Q9" s="6"/>
      <c r="R9" s="6"/>
      <c r="S9" s="6"/>
      <c r="T9" s="6"/>
      <c r="U9" s="6"/>
      <c r="V9" s="6"/>
      <c r="W9" s="6"/>
      <c r="X9" s="6"/>
      <c r="Y9" s="6"/>
      <c r="Z9" s="6"/>
      <c r="AA9" s="6"/>
      <c r="AB9" s="6" t="s">
        <v>564</v>
      </c>
      <c r="AC9" s="6"/>
      <c r="AD9" s="6"/>
      <c r="AE9" s="6"/>
      <c r="AF9" s="6"/>
      <c r="AG9" s="6"/>
      <c r="AH9" s="6"/>
      <c r="AI9" s="6"/>
      <c r="AJ9" s="6"/>
      <c r="AK9" s="6"/>
      <c r="AL9" s="6"/>
      <c r="AM9" s="6"/>
      <c r="AN9" s="6"/>
      <c r="AO9" s="6"/>
      <c r="AP9" s="6"/>
      <c r="AQ9" s="6"/>
      <c r="AR9" s="6"/>
      <c r="AS9" s="6"/>
    </row>
    <row r="10" spans="2:45" s="7" customFormat="1" ht="16.5">
      <c r="B10" s="177" t="s">
        <v>9</v>
      </c>
      <c r="C10" s="111" t="s">
        <v>10</v>
      </c>
      <c r="D10" s="77"/>
      <c r="E10" s="64"/>
      <c r="F10" s="178"/>
      <c r="G10" s="178"/>
      <c r="H10" s="110"/>
      <c r="I10" s="164"/>
      <c r="J10" s="209"/>
      <c r="K10" s="44"/>
      <c r="L10" s="44"/>
      <c r="M10" s="44"/>
      <c r="N10" s="44"/>
      <c r="O10" s="44"/>
      <c r="P10" s="44"/>
      <c r="Q10" s="6"/>
      <c r="R10" s="6"/>
      <c r="S10" s="6"/>
      <c r="T10" s="6"/>
      <c r="U10" s="6"/>
      <c r="V10" s="6"/>
      <c r="W10" s="6"/>
      <c r="X10" s="6"/>
      <c r="Y10" s="6"/>
      <c r="Z10" s="6"/>
      <c r="AA10" s="6"/>
      <c r="AB10" s="6" t="s">
        <v>564</v>
      </c>
      <c r="AC10" s="6"/>
      <c r="AD10" s="6"/>
      <c r="AE10" s="6"/>
      <c r="AF10" s="6"/>
      <c r="AG10" s="6"/>
      <c r="AH10" s="6"/>
      <c r="AI10" s="6"/>
      <c r="AJ10" s="6"/>
      <c r="AK10" s="6"/>
      <c r="AL10" s="6"/>
      <c r="AM10" s="6"/>
      <c r="AN10" s="6"/>
      <c r="AO10" s="6"/>
      <c r="AP10" s="6"/>
      <c r="AQ10" s="6"/>
      <c r="AR10" s="6"/>
      <c r="AS10" s="6"/>
    </row>
    <row r="11" spans="2:45" s="7" customFormat="1" ht="16.5">
      <c r="B11" s="177" t="s">
        <v>11</v>
      </c>
      <c r="C11" s="111" t="s">
        <v>12</v>
      </c>
      <c r="D11" s="77"/>
      <c r="E11" s="64"/>
      <c r="F11" s="178"/>
      <c r="G11" s="178"/>
      <c r="H11" s="110"/>
      <c r="I11" s="123"/>
      <c r="J11" s="209"/>
      <c r="K11" s="44"/>
      <c r="L11" s="44"/>
      <c r="M11" s="44"/>
      <c r="N11" s="44"/>
      <c r="O11" s="44"/>
      <c r="P11" s="44"/>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row>
    <row r="12" spans="2:45" s="7" customFormat="1" ht="16.5">
      <c r="B12" s="177" t="s">
        <v>13</v>
      </c>
      <c r="C12" s="111" t="s">
        <v>14</v>
      </c>
      <c r="D12" s="77"/>
      <c r="E12" s="64"/>
      <c r="F12" s="178"/>
      <c r="G12" s="178"/>
      <c r="H12" s="110"/>
      <c r="I12" s="123"/>
      <c r="J12" s="209"/>
      <c r="K12" s="44"/>
      <c r="L12" s="44"/>
      <c r="M12" s="44"/>
      <c r="N12" s="44"/>
      <c r="O12" s="44"/>
      <c r="P12" s="44"/>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row>
    <row r="13" spans="2:45" s="7" customFormat="1" ht="16.5">
      <c r="B13" s="177" t="s">
        <v>15</v>
      </c>
      <c r="C13" s="111" t="s">
        <v>16</v>
      </c>
      <c r="D13" s="77"/>
      <c r="E13" s="64"/>
      <c r="F13" s="178"/>
      <c r="G13" s="178"/>
      <c r="H13" s="110"/>
      <c r="I13" s="123"/>
      <c r="J13" s="209"/>
      <c r="K13" s="44"/>
      <c r="L13" s="44"/>
      <c r="M13" s="44"/>
      <c r="N13" s="44"/>
      <c r="O13" s="44"/>
      <c r="P13" s="44"/>
      <c r="Q13" s="6"/>
      <c r="R13" s="6"/>
      <c r="S13" s="6"/>
      <c r="T13" s="6"/>
      <c r="U13" s="6"/>
      <c r="V13" s="6"/>
      <c r="W13" s="6"/>
      <c r="X13" s="6"/>
      <c r="Y13" s="6"/>
      <c r="Z13" s="6"/>
      <c r="AA13" s="6"/>
      <c r="AB13" s="6" t="s">
        <v>564</v>
      </c>
      <c r="AC13" s="6"/>
      <c r="AD13" s="6"/>
      <c r="AE13" s="6"/>
      <c r="AF13" s="6"/>
      <c r="AG13" s="6"/>
      <c r="AH13" s="6"/>
      <c r="AI13" s="6"/>
      <c r="AJ13" s="6"/>
      <c r="AK13" s="6"/>
      <c r="AL13" s="6"/>
      <c r="AM13" s="6"/>
      <c r="AN13" s="6"/>
      <c r="AO13" s="6"/>
      <c r="AP13" s="6"/>
      <c r="AQ13" s="6"/>
      <c r="AR13" s="6"/>
      <c r="AS13" s="6"/>
    </row>
    <row r="14" spans="2:45" s="7" customFormat="1" ht="16.5">
      <c r="B14" s="177" t="s">
        <v>17</v>
      </c>
      <c r="C14" s="111" t="s">
        <v>18</v>
      </c>
      <c r="D14" s="77"/>
      <c r="E14" s="64"/>
      <c r="F14" s="178"/>
      <c r="G14" s="178"/>
      <c r="H14" s="110"/>
      <c r="I14" s="123"/>
      <c r="J14" s="209"/>
      <c r="K14" s="44"/>
      <c r="L14" s="44"/>
      <c r="M14" s="44"/>
      <c r="N14" s="44"/>
      <c r="O14" s="44"/>
      <c r="P14" s="44"/>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row>
    <row r="15" spans="2:45" s="7" customFormat="1" ht="16.5">
      <c r="B15" s="177" t="s">
        <v>19</v>
      </c>
      <c r="C15" s="111" t="s">
        <v>20</v>
      </c>
      <c r="D15" s="77"/>
      <c r="E15" s="64"/>
      <c r="F15" s="178"/>
      <c r="G15" s="178"/>
      <c r="H15" s="110"/>
      <c r="I15" s="123"/>
      <c r="J15" s="209"/>
      <c r="K15" s="44"/>
      <c r="L15" s="44"/>
      <c r="M15" s="44"/>
      <c r="N15" s="44"/>
      <c r="O15" s="44"/>
      <c r="P15" s="44"/>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row>
    <row r="16" spans="2:45" s="7" customFormat="1" ht="16.5">
      <c r="B16" s="177" t="s">
        <v>21</v>
      </c>
      <c r="C16" s="111" t="s">
        <v>22</v>
      </c>
      <c r="D16" s="77"/>
      <c r="E16" s="64"/>
      <c r="F16" s="178"/>
      <c r="G16" s="178"/>
      <c r="H16" s="110"/>
      <c r="I16" s="123"/>
      <c r="J16" s="209"/>
      <c r="K16" s="44"/>
      <c r="L16" s="44"/>
      <c r="M16" s="44"/>
      <c r="N16" s="44"/>
      <c r="O16" s="44"/>
      <c r="P16" s="44"/>
      <c r="Q16" s="6"/>
      <c r="R16" s="6"/>
      <c r="S16" s="6"/>
      <c r="T16" s="6"/>
      <c r="U16" s="6"/>
      <c r="V16" s="6"/>
      <c r="W16" s="6"/>
      <c r="X16" s="6"/>
      <c r="Y16" s="6"/>
      <c r="Z16" s="6"/>
      <c r="AA16" s="6"/>
      <c r="AB16" s="6" t="s">
        <v>564</v>
      </c>
      <c r="AC16" s="6"/>
      <c r="AD16" s="6"/>
      <c r="AE16" s="6"/>
      <c r="AF16" s="6"/>
      <c r="AG16" s="6"/>
      <c r="AH16" s="6"/>
      <c r="AI16" s="6"/>
      <c r="AJ16" s="6"/>
      <c r="AK16" s="6"/>
      <c r="AL16" s="6"/>
      <c r="AM16" s="6"/>
      <c r="AN16" s="6"/>
      <c r="AO16" s="6"/>
      <c r="AP16" s="6"/>
      <c r="AQ16" s="6"/>
      <c r="AR16" s="6"/>
      <c r="AS16" s="6"/>
    </row>
    <row r="17" spans="2:45" s="7" customFormat="1" ht="16.5">
      <c r="B17" s="177" t="s">
        <v>23</v>
      </c>
      <c r="C17" s="111" t="s">
        <v>24</v>
      </c>
      <c r="D17" s="77"/>
      <c r="E17" s="64"/>
      <c r="F17" s="178"/>
      <c r="G17" s="178"/>
      <c r="H17" s="110"/>
      <c r="I17" s="123"/>
      <c r="J17" s="209"/>
      <c r="K17" s="44"/>
      <c r="L17" s="44"/>
      <c r="M17" s="44"/>
      <c r="N17" s="44"/>
      <c r="O17" s="44"/>
      <c r="P17" s="44"/>
      <c r="Q17" s="6"/>
      <c r="R17" s="6"/>
      <c r="S17" s="6"/>
      <c r="T17" s="6"/>
      <c r="U17" s="6"/>
      <c r="V17" s="6"/>
      <c r="W17" s="6"/>
      <c r="X17" s="6"/>
      <c r="Y17" s="6"/>
      <c r="Z17" s="6"/>
      <c r="AA17" s="6"/>
      <c r="AB17" s="6" t="s">
        <v>564</v>
      </c>
      <c r="AC17" s="6"/>
      <c r="AD17" s="6"/>
      <c r="AE17" s="6"/>
      <c r="AF17" s="6"/>
      <c r="AG17" s="6"/>
      <c r="AH17" s="6"/>
      <c r="AI17" s="6"/>
      <c r="AJ17" s="6"/>
      <c r="AK17" s="6"/>
      <c r="AL17" s="6"/>
      <c r="AM17" s="6"/>
      <c r="AN17" s="6"/>
      <c r="AO17" s="6"/>
      <c r="AP17" s="6"/>
      <c r="AQ17" s="6"/>
      <c r="AR17" s="6"/>
      <c r="AS17" s="6"/>
    </row>
    <row r="18" spans="2:45" s="7" customFormat="1" ht="16.5">
      <c r="B18" s="18"/>
      <c r="C18" s="73"/>
      <c r="E18" s="4"/>
      <c r="F18" s="4"/>
      <c r="G18" s="4"/>
      <c r="H18" s="54"/>
      <c r="I18" s="5"/>
      <c r="J18" s="209"/>
      <c r="K18" s="44"/>
      <c r="L18" s="44"/>
      <c r="M18" s="44"/>
      <c r="N18" s="44"/>
      <c r="O18" s="44"/>
      <c r="P18" s="44"/>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row>
    <row r="19" spans="2:45" s="7" customFormat="1" ht="16.5">
      <c r="B19" s="18" t="s">
        <v>25</v>
      </c>
      <c r="C19" s="78" t="s">
        <v>26</v>
      </c>
      <c r="E19" s="4"/>
      <c r="F19" s="4"/>
      <c r="G19" s="4"/>
      <c r="H19" s="54"/>
      <c r="I19" s="5"/>
      <c r="J19" s="209"/>
      <c r="K19" s="44"/>
      <c r="L19" s="44"/>
      <c r="M19" s="44"/>
      <c r="N19" s="44"/>
      <c r="O19" s="44"/>
      <c r="P19" s="44"/>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row r="20" spans="2:45" s="7" customFormat="1" ht="16.5">
      <c r="B20" s="76" t="s">
        <v>27</v>
      </c>
      <c r="C20" s="111" t="s">
        <v>28</v>
      </c>
      <c r="D20" s="77"/>
      <c r="E20" s="75"/>
      <c r="F20" s="75"/>
      <c r="G20" s="75"/>
      <c r="H20" s="110"/>
      <c r="I20" s="123"/>
      <c r="J20" s="209"/>
      <c r="K20" s="44"/>
      <c r="L20" s="44"/>
      <c r="M20" s="44"/>
      <c r="N20" s="44"/>
      <c r="O20" s="44"/>
      <c r="P20" s="44"/>
      <c r="Q20" s="6"/>
      <c r="R20" s="6"/>
      <c r="S20" s="6"/>
      <c r="T20" s="6"/>
      <c r="U20" s="6"/>
      <c r="V20" s="6"/>
      <c r="W20" s="6"/>
      <c r="X20" s="6"/>
      <c r="Y20" s="6"/>
      <c r="Z20" s="6"/>
      <c r="AA20" s="6"/>
      <c r="AB20" s="6" t="s">
        <v>564</v>
      </c>
      <c r="AC20" s="6"/>
      <c r="AD20" s="6"/>
      <c r="AE20" s="6"/>
      <c r="AF20" s="6"/>
      <c r="AG20" s="6"/>
      <c r="AH20" s="6"/>
      <c r="AI20" s="6"/>
      <c r="AJ20" s="6"/>
      <c r="AK20" s="6"/>
      <c r="AL20" s="6"/>
      <c r="AM20" s="6"/>
      <c r="AN20" s="6"/>
      <c r="AO20" s="6"/>
      <c r="AP20" s="6"/>
      <c r="AQ20" s="6"/>
      <c r="AR20" s="6"/>
      <c r="AS20" s="6"/>
    </row>
    <row r="21" spans="2:45" s="7" customFormat="1" ht="16.5">
      <c r="B21" s="80"/>
      <c r="C21" s="79" t="s">
        <v>29</v>
      </c>
      <c r="D21" s="77"/>
      <c r="E21" s="75"/>
      <c r="F21" s="75"/>
      <c r="G21" s="75"/>
      <c r="H21" s="110"/>
      <c r="I21" s="123"/>
      <c r="J21" s="209"/>
      <c r="K21" s="44"/>
      <c r="L21" s="44"/>
      <c r="M21" s="44"/>
      <c r="N21" s="44"/>
      <c r="O21" s="44"/>
      <c r="P21" s="44"/>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row>
    <row r="22" spans="2:45" s="7" customFormat="1" ht="16.5">
      <c r="B22" s="80" t="s">
        <v>30</v>
      </c>
      <c r="C22" s="179" t="s">
        <v>31</v>
      </c>
      <c r="D22" s="77"/>
      <c r="E22" s="75"/>
      <c r="F22" s="75"/>
      <c r="G22" s="75"/>
      <c r="H22" s="110"/>
      <c r="I22" s="123"/>
      <c r="J22" s="209"/>
      <c r="K22" s="44"/>
      <c r="L22" s="44"/>
      <c r="M22" s="44"/>
      <c r="N22" s="44"/>
      <c r="O22" s="44"/>
      <c r="P22" s="44"/>
      <c r="Q22" s="6"/>
      <c r="R22" s="6"/>
      <c r="S22" s="6"/>
      <c r="T22" s="6"/>
      <c r="U22" s="6"/>
      <c r="V22" s="6"/>
      <c r="W22" s="6"/>
      <c r="X22" s="6"/>
      <c r="Y22" s="6"/>
      <c r="Z22" s="6"/>
      <c r="AA22" s="6"/>
      <c r="AB22" s="6" t="s">
        <v>564</v>
      </c>
      <c r="AC22" s="6"/>
      <c r="AD22" s="6"/>
      <c r="AE22" s="6"/>
      <c r="AF22" s="6"/>
      <c r="AG22" s="6"/>
      <c r="AH22" s="6"/>
      <c r="AI22" s="6"/>
      <c r="AJ22" s="6"/>
      <c r="AK22" s="6"/>
      <c r="AL22" s="6"/>
      <c r="AM22" s="6"/>
      <c r="AN22" s="6"/>
      <c r="AO22" s="6"/>
      <c r="AP22" s="6"/>
      <c r="AQ22" s="6"/>
      <c r="AR22" s="6"/>
      <c r="AS22" s="6"/>
    </row>
    <row r="23" spans="2:45" s="7" customFormat="1" ht="16.5">
      <c r="B23" s="80" t="s">
        <v>32</v>
      </c>
      <c r="C23" s="179" t="s">
        <v>33</v>
      </c>
      <c r="D23" s="77"/>
      <c r="E23" s="75"/>
      <c r="F23" s="75"/>
      <c r="G23" s="75"/>
      <c r="H23" s="110"/>
      <c r="I23" s="123"/>
      <c r="J23" s="209"/>
      <c r="K23" s="44"/>
      <c r="L23" s="44"/>
      <c r="M23" s="44"/>
      <c r="N23" s="44"/>
      <c r="O23" s="44"/>
      <c r="P23" s="44"/>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row>
    <row r="24" spans="2:45" s="7" customFormat="1" ht="16.5">
      <c r="B24" s="80" t="s">
        <v>34</v>
      </c>
      <c r="C24" s="179" t="s">
        <v>35</v>
      </c>
      <c r="D24" s="77"/>
      <c r="E24" s="75"/>
      <c r="F24" s="75"/>
      <c r="G24" s="75"/>
      <c r="H24" s="110"/>
      <c r="I24" s="123"/>
      <c r="J24" s="209"/>
      <c r="K24" s="44"/>
      <c r="L24" s="44"/>
      <c r="M24" s="44"/>
      <c r="N24" s="44"/>
      <c r="O24" s="44"/>
      <c r="P24" s="44"/>
      <c r="Q24" s="6"/>
      <c r="R24" s="6"/>
      <c r="S24" s="6"/>
      <c r="T24" s="6"/>
      <c r="U24" s="6"/>
      <c r="V24" s="6"/>
      <c r="W24" s="6"/>
      <c r="X24" s="6"/>
      <c r="Y24" s="6"/>
      <c r="Z24" s="6"/>
      <c r="AA24" s="6"/>
      <c r="AB24" s="6" t="s">
        <v>564</v>
      </c>
      <c r="AC24" s="6"/>
      <c r="AD24" s="6"/>
      <c r="AE24" s="6"/>
      <c r="AF24" s="6"/>
      <c r="AG24" s="6"/>
      <c r="AH24" s="6"/>
      <c r="AI24" s="6"/>
      <c r="AJ24" s="6"/>
      <c r="AK24" s="6"/>
      <c r="AL24" s="6"/>
      <c r="AM24" s="6"/>
      <c r="AN24" s="6"/>
      <c r="AO24" s="6"/>
      <c r="AP24" s="6"/>
      <c r="AQ24" s="6"/>
      <c r="AR24" s="6"/>
      <c r="AS24" s="6"/>
    </row>
    <row r="25" spans="2:45" s="7" customFormat="1" ht="16.5">
      <c r="B25" s="80" t="s">
        <v>36</v>
      </c>
      <c r="C25" s="179" t="s">
        <v>37</v>
      </c>
      <c r="D25" s="77"/>
      <c r="E25" s="75"/>
      <c r="F25" s="75"/>
      <c r="G25" s="75"/>
      <c r="H25" s="110"/>
      <c r="I25" s="123"/>
      <c r="J25" s="209"/>
      <c r="K25" s="44"/>
      <c r="L25" s="44"/>
      <c r="M25" s="44"/>
      <c r="N25" s="44"/>
      <c r="O25" s="44"/>
      <c r="P25" s="44"/>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row>
    <row r="26" spans="2:45" s="7" customFormat="1" ht="16.5">
      <c r="B26" s="80" t="s">
        <v>38</v>
      </c>
      <c r="C26" s="179" t="s">
        <v>39</v>
      </c>
      <c r="D26" s="77"/>
      <c r="E26" s="75"/>
      <c r="F26" s="75"/>
      <c r="G26" s="75"/>
      <c r="H26" s="110"/>
      <c r="I26" s="123"/>
      <c r="J26" s="209"/>
      <c r="K26" s="44"/>
      <c r="L26" s="44"/>
      <c r="M26" s="44"/>
      <c r="N26" s="44"/>
      <c r="O26" s="44"/>
      <c r="P26" s="44"/>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row>
    <row r="27" spans="2:45" s="7" customFormat="1" ht="16.5">
      <c r="B27" s="80" t="s">
        <v>40</v>
      </c>
      <c r="C27" s="111" t="s">
        <v>41</v>
      </c>
      <c r="D27" s="77"/>
      <c r="E27" s="75"/>
      <c r="F27" s="75"/>
      <c r="G27" s="75"/>
      <c r="H27" s="110"/>
      <c r="I27" s="123"/>
      <c r="J27" s="209"/>
      <c r="K27" s="44"/>
      <c r="L27" s="44"/>
      <c r="M27" s="44"/>
      <c r="N27" s="44"/>
      <c r="O27" s="44"/>
      <c r="P27" s="44"/>
      <c r="Q27" s="6"/>
      <c r="R27" s="6"/>
      <c r="S27" s="6"/>
      <c r="T27" s="6"/>
      <c r="U27" s="6"/>
      <c r="V27" s="6"/>
      <c r="W27" s="6"/>
      <c r="X27" s="6"/>
      <c r="Y27" s="6"/>
      <c r="Z27" s="6"/>
      <c r="AA27" s="6"/>
      <c r="AB27" s="6" t="s">
        <v>564</v>
      </c>
      <c r="AC27" s="6"/>
      <c r="AD27" s="6"/>
      <c r="AE27" s="6"/>
      <c r="AF27" s="6"/>
      <c r="AG27" s="6"/>
      <c r="AH27" s="6"/>
      <c r="AI27" s="6"/>
      <c r="AJ27" s="6"/>
      <c r="AK27" s="6"/>
      <c r="AL27" s="6"/>
      <c r="AM27" s="6"/>
      <c r="AN27" s="6"/>
      <c r="AO27" s="6"/>
      <c r="AP27" s="6"/>
      <c r="AQ27" s="6"/>
      <c r="AR27" s="6"/>
      <c r="AS27" s="6"/>
    </row>
    <row r="28" spans="2:45" s="7" customFormat="1" ht="16.5">
      <c r="B28" s="80" t="s">
        <v>42</v>
      </c>
      <c r="C28" s="111" t="s">
        <v>43</v>
      </c>
      <c r="D28" s="77"/>
      <c r="E28" s="75"/>
      <c r="F28" s="75"/>
      <c r="G28" s="75"/>
      <c r="H28" s="110"/>
      <c r="I28" s="123"/>
      <c r="J28" s="209"/>
      <c r="K28" s="44"/>
      <c r="L28" s="44"/>
      <c r="M28" s="44"/>
      <c r="N28" s="44"/>
      <c r="O28" s="44"/>
      <c r="P28" s="44"/>
      <c r="Q28" s="6"/>
      <c r="R28" s="6"/>
      <c r="S28" s="6"/>
      <c r="T28" s="6"/>
      <c r="U28" s="6"/>
      <c r="V28" s="6"/>
      <c r="W28" s="6"/>
      <c r="X28" s="6"/>
      <c r="Y28" s="6"/>
      <c r="Z28" s="6"/>
      <c r="AA28" s="6"/>
      <c r="AB28" s="6" t="s">
        <v>564</v>
      </c>
      <c r="AC28" s="6"/>
      <c r="AD28" s="6"/>
      <c r="AE28" s="6"/>
      <c r="AF28" s="6"/>
      <c r="AG28" s="6"/>
      <c r="AH28" s="6"/>
      <c r="AI28" s="6"/>
      <c r="AJ28" s="6"/>
      <c r="AK28" s="6"/>
      <c r="AL28" s="6"/>
      <c r="AM28" s="6"/>
      <c r="AN28" s="6"/>
      <c r="AO28" s="6"/>
      <c r="AP28" s="6"/>
      <c r="AQ28" s="6"/>
      <c r="AR28" s="6"/>
      <c r="AS28" s="6"/>
    </row>
    <row r="29" spans="2:45" s="7" customFormat="1" ht="16.5">
      <c r="B29" s="80" t="s">
        <v>44</v>
      </c>
      <c r="C29" s="111" t="s">
        <v>45</v>
      </c>
      <c r="D29" s="77"/>
      <c r="E29" s="75"/>
      <c r="F29" s="75"/>
      <c r="G29" s="75"/>
      <c r="H29" s="110"/>
      <c r="I29" s="123"/>
      <c r="J29" s="209"/>
      <c r="K29" s="44"/>
      <c r="L29" s="44"/>
      <c r="M29" s="44"/>
      <c r="N29" s="44"/>
      <c r="O29" s="44"/>
      <c r="P29" s="44"/>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row>
    <row r="30" spans="2:45" s="7" customFormat="1" ht="16.5">
      <c r="B30" s="80" t="s">
        <v>46</v>
      </c>
      <c r="C30" s="111" t="s">
        <v>47</v>
      </c>
      <c r="D30" s="77"/>
      <c r="E30" s="75"/>
      <c r="F30" s="75"/>
      <c r="G30" s="75"/>
      <c r="H30" s="110"/>
      <c r="I30" s="123"/>
      <c r="J30" s="209"/>
      <c r="K30" s="44"/>
      <c r="L30" s="44"/>
      <c r="M30" s="44"/>
      <c r="N30" s="44"/>
      <c r="O30" s="44"/>
      <c r="P30" s="44"/>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row>
    <row r="31" spans="2:45" s="7" customFormat="1" ht="16.5">
      <c r="B31" s="80" t="s">
        <v>48</v>
      </c>
      <c r="C31" s="111" t="s">
        <v>49</v>
      </c>
      <c r="D31" s="77"/>
      <c r="E31" s="75"/>
      <c r="F31" s="75"/>
      <c r="G31" s="75"/>
      <c r="H31" s="110"/>
      <c r="I31" s="123"/>
      <c r="J31" s="209"/>
      <c r="K31" s="44"/>
      <c r="L31" s="44"/>
      <c r="M31" s="44"/>
      <c r="N31" s="44"/>
      <c r="O31" s="44"/>
      <c r="P31" s="44"/>
      <c r="Q31" s="6"/>
      <c r="R31" s="6"/>
      <c r="S31" s="6"/>
      <c r="T31" s="6"/>
      <c r="U31" s="6"/>
      <c r="V31" s="6"/>
      <c r="W31" s="6"/>
      <c r="X31" s="6"/>
      <c r="Y31" s="6"/>
      <c r="Z31" s="6"/>
      <c r="AA31" s="6"/>
      <c r="AB31" s="6" t="s">
        <v>564</v>
      </c>
      <c r="AC31" s="6"/>
      <c r="AD31" s="6"/>
      <c r="AE31" s="6"/>
      <c r="AF31" s="6"/>
      <c r="AG31" s="6"/>
      <c r="AH31" s="6"/>
      <c r="AI31" s="6"/>
      <c r="AJ31" s="6"/>
      <c r="AK31" s="6"/>
      <c r="AL31" s="6"/>
      <c r="AM31" s="6"/>
      <c r="AN31" s="6"/>
      <c r="AO31" s="6"/>
      <c r="AP31" s="6"/>
      <c r="AQ31" s="6"/>
      <c r="AR31" s="6"/>
      <c r="AS31" s="6"/>
    </row>
    <row r="32" spans="2:45" s="7" customFormat="1" ht="16.5">
      <c r="B32" s="80" t="s">
        <v>50</v>
      </c>
      <c r="C32" s="111" t="s">
        <v>51</v>
      </c>
      <c r="D32" s="77"/>
      <c r="E32" s="75"/>
      <c r="F32" s="75"/>
      <c r="G32" s="75"/>
      <c r="H32" s="110"/>
      <c r="I32" s="163"/>
      <c r="J32" s="209"/>
      <c r="K32" s="44"/>
      <c r="L32" s="44"/>
      <c r="M32" s="44"/>
      <c r="N32" s="44"/>
      <c r="O32" s="44"/>
      <c r="P32" s="44"/>
      <c r="Q32" s="6"/>
      <c r="R32" s="6"/>
      <c r="S32" s="6"/>
      <c r="T32" s="6"/>
      <c r="U32" s="6"/>
      <c r="V32" s="6"/>
      <c r="W32" s="6"/>
      <c r="X32" s="6"/>
      <c r="Y32" s="6"/>
      <c r="Z32" s="6"/>
      <c r="AA32" s="6"/>
      <c r="AB32" s="6" t="s">
        <v>564</v>
      </c>
      <c r="AC32" s="6"/>
      <c r="AD32" s="6"/>
      <c r="AE32" s="6"/>
      <c r="AF32" s="6"/>
      <c r="AG32" s="6"/>
      <c r="AH32" s="6"/>
      <c r="AI32" s="6"/>
      <c r="AJ32" s="6"/>
      <c r="AK32" s="6"/>
      <c r="AL32" s="6"/>
      <c r="AM32" s="6"/>
      <c r="AN32" s="6"/>
      <c r="AO32" s="6"/>
      <c r="AP32" s="6"/>
      <c r="AQ32" s="6"/>
      <c r="AR32" s="6"/>
      <c r="AS32" s="6"/>
    </row>
    <row r="33" spans="2:45" s="7" customFormat="1" ht="16.5">
      <c r="B33" s="80" t="s">
        <v>52</v>
      </c>
      <c r="C33" s="111" t="s">
        <v>53</v>
      </c>
      <c r="D33" s="77"/>
      <c r="E33" s="75"/>
      <c r="F33" s="75"/>
      <c r="G33" s="75"/>
      <c r="H33" s="110"/>
      <c r="I33" s="123"/>
      <c r="J33" s="209"/>
      <c r="K33" s="44"/>
      <c r="L33" s="44"/>
      <c r="M33" s="44"/>
      <c r="N33" s="44"/>
      <c r="O33" s="44"/>
      <c r="P33" s="44"/>
      <c r="Q33" s="6"/>
      <c r="R33" s="6"/>
      <c r="S33" s="6"/>
      <c r="T33" s="6"/>
      <c r="U33" s="6"/>
      <c r="V33" s="6"/>
      <c r="W33" s="6"/>
      <c r="X33" s="6"/>
      <c r="Y33" s="6"/>
      <c r="Z33" s="6"/>
      <c r="AA33" s="6"/>
      <c r="AB33" s="6" t="s">
        <v>564</v>
      </c>
      <c r="AC33" s="6"/>
      <c r="AD33" s="6"/>
      <c r="AE33" s="6"/>
      <c r="AF33" s="6"/>
      <c r="AG33" s="6"/>
      <c r="AH33" s="6"/>
      <c r="AI33" s="6"/>
      <c r="AJ33" s="6"/>
      <c r="AK33" s="6"/>
      <c r="AL33" s="6"/>
      <c r="AM33" s="6"/>
      <c r="AN33" s="6"/>
      <c r="AO33" s="6"/>
      <c r="AP33" s="6"/>
      <c r="AQ33" s="6"/>
      <c r="AR33" s="6"/>
      <c r="AS33" s="6"/>
    </row>
    <row r="34" spans="2:45" s="7" customFormat="1" ht="16.5">
      <c r="B34" s="80" t="s">
        <v>54</v>
      </c>
      <c r="C34" s="111" t="s">
        <v>55</v>
      </c>
      <c r="D34" s="77"/>
      <c r="E34" s="75"/>
      <c r="F34" s="75"/>
      <c r="G34" s="75"/>
      <c r="H34" s="110"/>
      <c r="I34" s="123"/>
      <c r="J34" s="209"/>
      <c r="K34" s="44"/>
      <c r="L34" s="44"/>
      <c r="M34" s="44"/>
      <c r="N34" s="44"/>
      <c r="O34" s="44"/>
      <c r="P34" s="44"/>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row>
    <row r="35" spans="2:45" s="7" customFormat="1" ht="16.5">
      <c r="B35" s="80" t="s">
        <v>56</v>
      </c>
      <c r="C35" s="111" t="s">
        <v>57</v>
      </c>
      <c r="D35" s="77"/>
      <c r="E35" s="75"/>
      <c r="F35" s="75"/>
      <c r="G35" s="75"/>
      <c r="H35" s="110"/>
      <c r="I35" s="123"/>
      <c r="J35" s="209"/>
      <c r="K35" s="44"/>
      <c r="L35" s="44"/>
      <c r="M35" s="44"/>
      <c r="N35" s="44"/>
      <c r="O35" s="44"/>
      <c r="P35" s="44"/>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row>
    <row r="36" spans="2:45" s="7" customFormat="1" ht="16.5">
      <c r="B36" s="19"/>
      <c r="C36" s="87" t="s">
        <v>58</v>
      </c>
      <c r="E36" s="4"/>
      <c r="F36" s="4"/>
      <c r="G36" s="4"/>
      <c r="H36" s="54"/>
      <c r="I36" s="207"/>
      <c r="J36" s="209"/>
      <c r="K36" s="44"/>
      <c r="L36" s="44"/>
      <c r="M36" s="44"/>
      <c r="N36" s="44"/>
      <c r="O36" s="44"/>
      <c r="P36" s="44"/>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row>
    <row r="37" spans="2:45" s="7" customFormat="1" ht="16.5">
      <c r="B37" s="19"/>
      <c r="C37" s="74" t="s">
        <v>59</v>
      </c>
      <c r="E37" s="4"/>
      <c r="F37" s="4"/>
      <c r="G37" s="4"/>
      <c r="H37" s="54"/>
      <c r="I37" s="5"/>
      <c r="J37" s="209"/>
      <c r="K37" s="44"/>
      <c r="L37" s="44"/>
      <c r="M37" s="44"/>
      <c r="N37" s="44"/>
      <c r="O37" s="44"/>
      <c r="P37" s="44"/>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row>
    <row r="38" spans="2:45" ht="100.15" customHeight="1">
      <c r="B38" s="170"/>
      <c r="C38" s="82" t="s">
        <v>60</v>
      </c>
      <c r="I38" s="160" t="s">
        <v>61</v>
      </c>
    </row>
    <row r="39" spans="2:45">
      <c r="C39" s="113"/>
    </row>
    <row r="40" spans="2:45" s="7" customFormat="1">
      <c r="B40" s="171"/>
      <c r="C40" s="57" t="s">
        <v>62</v>
      </c>
      <c r="E40" s="4"/>
      <c r="F40" s="4"/>
      <c r="G40" s="4"/>
      <c r="H40" s="54"/>
      <c r="I40" s="5"/>
      <c r="J40" s="209"/>
      <c r="K40" s="44"/>
      <c r="L40" s="44"/>
      <c r="M40" s="44"/>
      <c r="N40" s="44"/>
      <c r="O40" s="44"/>
      <c r="P40" s="44"/>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row>
    <row r="41" spans="2:45" s="7" customFormat="1">
      <c r="B41" s="171"/>
      <c r="C41" s="27"/>
      <c r="D41" s="27"/>
      <c r="E41" s="54"/>
      <c r="F41" s="4"/>
      <c r="G41" s="4"/>
      <c r="H41" s="54"/>
      <c r="I41" s="5"/>
      <c r="J41" s="209"/>
      <c r="K41" s="44"/>
      <c r="L41" s="44"/>
      <c r="M41" s="44"/>
      <c r="N41" s="44"/>
      <c r="O41" s="44"/>
      <c r="P41" s="44"/>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row>
    <row r="42" spans="2:45">
      <c r="B42" s="1"/>
      <c r="C42" s="1"/>
      <c r="D42" s="1"/>
      <c r="E42" s="54"/>
      <c r="F42" s="59" t="s">
        <v>63</v>
      </c>
      <c r="G42" s="60"/>
      <c r="H42" s="1"/>
      <c r="I42" s="83"/>
    </row>
    <row r="43" spans="2:45">
      <c r="B43" s="1"/>
      <c r="C43" s="62" t="s">
        <v>64</v>
      </c>
      <c r="D43" s="63"/>
      <c r="E43" s="95"/>
      <c r="F43" s="61" t="s">
        <v>65</v>
      </c>
      <c r="G43" s="61" t="s">
        <v>66</v>
      </c>
      <c r="H43" s="1"/>
      <c r="I43" s="125" t="s">
        <v>67</v>
      </c>
      <c r="J43" s="264" t="s">
        <v>68</v>
      </c>
    </row>
    <row r="44" spans="2:45" s="7" customFormat="1" ht="15">
      <c r="B44" s="171"/>
      <c r="C44" s="114" t="str">
        <f>C83</f>
        <v>1. CONTRATO DE TRABALHO</v>
      </c>
      <c r="D44" s="64"/>
      <c r="E44" s="110"/>
      <c r="F44" s="94">
        <f>COUNTA(C84:C113)-G44</f>
        <v>30</v>
      </c>
      <c r="G44" s="94">
        <f>COUNTIF(H84:H113,"NA")</f>
        <v>0</v>
      </c>
      <c r="H44" s="54"/>
      <c r="I44" s="126" t="str">
        <f>F80</f>
        <v>REPROVADO</v>
      </c>
      <c r="J44" s="217" t="str">
        <f>'Lista VCP_ABR_2025(nao_editar)'!I46</f>
        <v>REPROVADO</v>
      </c>
      <c r="K44" s="44"/>
      <c r="L44" s="44"/>
      <c r="M44" s="44"/>
      <c r="N44" s="44"/>
      <c r="O44" s="44"/>
      <c r="P44" s="44"/>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row>
    <row r="45" spans="2:45" s="7" customFormat="1" ht="15">
      <c r="B45" s="171"/>
      <c r="C45" s="114" t="str">
        <f>C127</f>
        <v>2. PROIBIÇÃO DE TRABALHO INFANTIL</v>
      </c>
      <c r="D45" s="64"/>
      <c r="E45" s="110"/>
      <c r="F45" s="94">
        <f>COUNTA(C128:C129)-G45</f>
        <v>2</v>
      </c>
      <c r="G45" s="94">
        <f>COUNTIF(H128:H129,"NA")</f>
        <v>0</v>
      </c>
      <c r="H45" s="54"/>
      <c r="I45" s="127" t="str">
        <f>F124</f>
        <v>Reprovado</v>
      </c>
      <c r="J45" s="217" t="str">
        <f>'Lista VCP_ABR_2025(nao_editar)'!I47</f>
        <v>REPROVADO</v>
      </c>
      <c r="K45" s="44"/>
      <c r="L45" s="44"/>
      <c r="M45" s="44"/>
      <c r="N45" s="44"/>
      <c r="O45" s="44"/>
      <c r="P45" s="44"/>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row>
    <row r="46" spans="2:45" s="7" customFormat="1" ht="15">
      <c r="B46" s="171"/>
      <c r="C46" s="115" t="str">
        <f>C143</f>
        <v xml:space="preserve">3. PROIBIÇÃO DE TRABALHO ANÁLOGO AO ESCRAVO </v>
      </c>
      <c r="D46" s="64"/>
      <c r="E46" s="110"/>
      <c r="F46" s="94">
        <f>COUNTA(C144:C146)-G46</f>
        <v>3</v>
      </c>
      <c r="G46" s="94">
        <f>COUNTIF(H144:H146,"NA")</f>
        <v>0</v>
      </c>
      <c r="H46" s="54"/>
      <c r="I46" s="127" t="str">
        <f>F140</f>
        <v>Reprovado</v>
      </c>
      <c r="J46" s="217" t="str">
        <f>'Lista VCP_ABR_2025(nao_editar)'!I48</f>
        <v>Reprovado</v>
      </c>
      <c r="K46" s="44"/>
      <c r="L46" s="44"/>
      <c r="M46" s="44"/>
      <c r="N46" s="44"/>
      <c r="O46" s="44"/>
      <c r="P46" s="44"/>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2:45" s="107" customFormat="1" ht="15">
      <c r="B47" s="172"/>
      <c r="C47" s="116" t="str">
        <f>C166</f>
        <v>4. LIBERDADE DE ASSOCIAÇÃO SINDICAL</v>
      </c>
      <c r="D47" s="103"/>
      <c r="E47" s="104"/>
      <c r="F47" s="108">
        <f>COUNTA(C167:C170)-G47</f>
        <v>4</v>
      </c>
      <c r="G47" s="105">
        <f>COUNTIF(H167:H170,"NA")</f>
        <v>0</v>
      </c>
      <c r="H47" s="106"/>
      <c r="I47" s="128" t="str">
        <f>F163</f>
        <v>Reprovado</v>
      </c>
      <c r="J47" s="217" t="str">
        <f>'Lista VCP_ABR_2025(nao_editar)'!I49</f>
        <v>Reprovado</v>
      </c>
      <c r="K47" s="268"/>
      <c r="L47" s="268"/>
      <c r="M47" s="268"/>
      <c r="N47" s="268"/>
      <c r="O47" s="268"/>
      <c r="P47" s="268"/>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row>
    <row r="48" spans="2:45" s="7" customFormat="1" ht="15">
      <c r="B48" s="171"/>
      <c r="C48" s="114" t="str">
        <f>C190</f>
        <v xml:space="preserve">5. PROIBIÇÃO DE DISCRIMINAÇÃO DE PESSOAS </v>
      </c>
      <c r="D48" s="64"/>
      <c r="E48" s="110"/>
      <c r="F48" s="94">
        <f>COUNTA(C191:C197)-G48</f>
        <v>7</v>
      </c>
      <c r="G48" s="94">
        <f>COUNTIF(H191:H197,"NA")</f>
        <v>0</v>
      </c>
      <c r="H48" s="54"/>
      <c r="I48" s="126" t="str">
        <f>F187</f>
        <v>Reprovado</v>
      </c>
      <c r="J48" s="217" t="str">
        <f>'Lista VCP_ABR_2025(nao_editar)'!I50</f>
        <v>Reprovado</v>
      </c>
      <c r="K48" s="44"/>
      <c r="L48" s="44"/>
      <c r="M48" s="44"/>
      <c r="N48" s="44"/>
      <c r="O48" s="44"/>
      <c r="P48" s="44"/>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row>
    <row r="49" spans="2:45" s="7" customFormat="1" ht="15">
      <c r="B49" s="171"/>
      <c r="C49" s="114" t="str">
        <f>C217</f>
        <v xml:space="preserve">6. SEGURANÇA, SAÚDE OCUPACIONAL E MEIO AMBIENTE DO TRABALHO </v>
      </c>
      <c r="D49" s="64"/>
      <c r="E49" s="110"/>
      <c r="F49" s="94">
        <f>COUNTA(C220:C224,C226:C227,C229:C236,C240:C261,C263,C265,C267:C268,C270:C285,C287:C288,C290:C293,C295:C296,C298:C299,C301:C305,C307:C309,C311:C314,C316:C335,C238)-G49</f>
        <v>100</v>
      </c>
      <c r="G49" s="94">
        <f>COUNTIF(H220:H335,"NA")</f>
        <v>0</v>
      </c>
      <c r="H49" s="54"/>
      <c r="I49" s="126" t="str">
        <f>F214</f>
        <v>REPROVADO</v>
      </c>
      <c r="J49" s="217" t="str">
        <f>'Lista VCP_ABR_2025(nao_editar)'!I51</f>
        <v>REPROVADO</v>
      </c>
      <c r="K49" s="44"/>
      <c r="L49" s="44"/>
      <c r="M49" s="44"/>
      <c r="N49" s="44"/>
      <c r="O49" s="44"/>
      <c r="P49" s="44"/>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2:45" s="7" customFormat="1" ht="15">
      <c r="B50" s="171"/>
      <c r="C50" s="205" t="str">
        <f>C355</f>
        <v>7. DESEMPENHO AMBIENTAL</v>
      </c>
      <c r="D50" s="64"/>
      <c r="E50" s="110"/>
      <c r="F50" s="94">
        <f>COUNTA(C357:C362,C364:C367,C369:C371,C373:C381)-G50</f>
        <v>22</v>
      </c>
      <c r="G50" s="94">
        <f>COUNTIF(H357:H381,"NA")</f>
        <v>0</v>
      </c>
      <c r="H50" s="54"/>
      <c r="I50" s="126" t="str">
        <f>F352</f>
        <v>REPROVADO</v>
      </c>
      <c r="J50" s="217" t="str">
        <f>'Lista VCP_ABR_2025(nao_editar)'!I52</f>
        <v>REPROVADO</v>
      </c>
      <c r="K50" s="44"/>
      <c r="L50" s="44"/>
      <c r="M50" s="44"/>
      <c r="N50" s="44"/>
      <c r="O50" s="44"/>
      <c r="P50" s="44"/>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2:45" s="7" customFormat="1" ht="15">
      <c r="B51" s="171"/>
      <c r="C51" s="205" t="str">
        <f>C401</f>
        <v>8. BOAS PRÁTICAS AGRÍCOLAS</v>
      </c>
      <c r="D51" s="64"/>
      <c r="E51" s="110"/>
      <c r="F51" s="94">
        <f>COUNTA(C403:C408,C410:C419,C421:C428)-G51</f>
        <v>24</v>
      </c>
      <c r="G51" s="94">
        <f>COUNTIF(H403:H428,"NA")</f>
        <v>0</v>
      </c>
      <c r="H51" s="54"/>
      <c r="I51" s="126" t="str">
        <f>F398</f>
        <v>REPROVADO</v>
      </c>
      <c r="J51" s="217" t="str">
        <f>'Lista VCP_ABR_2025(nao_editar)'!I53</f>
        <v>REPROVADO</v>
      </c>
      <c r="K51" s="44"/>
      <c r="L51" s="44"/>
      <c r="M51" s="44"/>
      <c r="N51" s="44"/>
      <c r="O51" s="44"/>
      <c r="P51" s="44"/>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2:45" s="7" customFormat="1" ht="15">
      <c r="B52" s="171"/>
      <c r="C52" s="205" t="str">
        <f>C450</f>
        <v xml:space="preserve">9. GESTÃO DA UNIDADE </v>
      </c>
      <c r="D52" s="64"/>
      <c r="E52" s="110"/>
      <c r="F52" s="94">
        <f>COUNTA(C452:C453,C455:C457)-G52</f>
        <v>5</v>
      </c>
      <c r="G52" s="94">
        <f>COUNTIF(H452:H456,"NA")</f>
        <v>0</v>
      </c>
      <c r="H52" s="54"/>
      <c r="I52" s="126" t="str">
        <f>F447</f>
        <v>REPROVADO</v>
      </c>
      <c r="J52" s="216"/>
      <c r="K52" s="44"/>
      <c r="L52" s="44"/>
      <c r="M52" s="44"/>
      <c r="N52" s="44"/>
      <c r="O52" s="44"/>
      <c r="P52" s="44"/>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2:45" s="7" customFormat="1">
      <c r="B53" s="171"/>
      <c r="C53" s="129" t="s">
        <v>69</v>
      </c>
      <c r="D53" s="130"/>
      <c r="E53" s="131"/>
      <c r="F53" s="132">
        <f>SUM(F44:F52)</f>
        <v>197</v>
      </c>
      <c r="G53" s="132">
        <f>SUM(G44:G52)</f>
        <v>0</v>
      </c>
      <c r="H53" s="54"/>
      <c r="I53" s="133" t="str">
        <f>IF(I54=9,"APROVADO","REPROVADO")</f>
        <v>REPROVADO</v>
      </c>
      <c r="J53" s="265" t="str">
        <f>'Lista VCP_ABR_2025(nao_editar)'!I55</f>
        <v>REPROVADO</v>
      </c>
      <c r="K53" s="44"/>
      <c r="L53" s="44"/>
      <c r="M53" s="44"/>
      <c r="N53" s="44"/>
      <c r="O53" s="44"/>
      <c r="P53" s="44"/>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2:45" s="7" customFormat="1">
      <c r="B54" s="171"/>
      <c r="C54" s="27"/>
      <c r="D54" s="27"/>
      <c r="E54" s="54"/>
      <c r="F54" s="4"/>
      <c r="G54" s="4"/>
      <c r="H54" s="54"/>
      <c r="I54" s="6">
        <f>COUNTIF(I44:I52,"Aprovado")</f>
        <v>0</v>
      </c>
      <c r="J54" s="209"/>
      <c r="K54" s="44"/>
      <c r="L54" s="44"/>
      <c r="M54" s="44"/>
      <c r="N54" s="44"/>
      <c r="O54" s="44"/>
      <c r="P54" s="44"/>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2:45" ht="16.5">
      <c r="B55" s="173"/>
      <c r="C55" s="89" t="s">
        <v>70</v>
      </c>
      <c r="D55" s="117"/>
      <c r="E55" s="118"/>
      <c r="F55" s="278">
        <f>SUM(F53:G53)</f>
        <v>197</v>
      </c>
      <c r="G55" s="279"/>
      <c r="H55" s="1"/>
      <c r="I55" s="1"/>
      <c r="J55" s="266"/>
    </row>
    <row r="56" spans="2:45" ht="16.5">
      <c r="B56" s="173"/>
      <c r="C56" s="90" t="s">
        <v>71</v>
      </c>
      <c r="D56" s="117"/>
      <c r="E56" s="118"/>
      <c r="F56" s="278">
        <f ca="1">COUNTIF(F84:F457,"X")</f>
        <v>0</v>
      </c>
      <c r="G56" s="279"/>
      <c r="H56" s="1"/>
      <c r="I56" s="7"/>
      <c r="J56" s="266"/>
    </row>
    <row r="57" spans="2:45" ht="16.5">
      <c r="B57" s="173"/>
      <c r="C57" s="258" t="s">
        <v>72</v>
      </c>
      <c r="D57" s="259"/>
      <c r="E57" s="260"/>
      <c r="F57" s="278">
        <f ca="1">F55-F56</f>
        <v>197</v>
      </c>
      <c r="G57" s="279"/>
      <c r="H57" s="28"/>
      <c r="J57" s="266"/>
    </row>
    <row r="58" spans="2:45" ht="15">
      <c r="B58" s="173"/>
      <c r="C58" s="91" t="s">
        <v>73</v>
      </c>
      <c r="D58" s="261"/>
      <c r="E58" s="257"/>
      <c r="F58" s="297">
        <f>SUM(F73,F117,F133,F156,F180,F207,F345,F391,F440)</f>
        <v>97</v>
      </c>
      <c r="G58" s="298"/>
      <c r="H58" s="28"/>
      <c r="J58" s="266"/>
    </row>
    <row r="60" spans="2:45">
      <c r="B60" s="1" t="s">
        <v>74</v>
      </c>
      <c r="C60" s="1"/>
      <c r="D60" s="1"/>
      <c r="E60" s="54"/>
      <c r="F60" s="1"/>
      <c r="G60" s="1"/>
      <c r="H60" s="1"/>
    </row>
    <row r="61" spans="2:45">
      <c r="B61" s="1" t="s">
        <v>75</v>
      </c>
      <c r="C61" s="1"/>
      <c r="D61" s="1"/>
      <c r="E61" s="54"/>
      <c r="F61" s="1"/>
      <c r="G61" s="1"/>
      <c r="H61" s="1"/>
    </row>
    <row r="62" spans="2:45">
      <c r="B62" s="1" t="s">
        <v>76</v>
      </c>
      <c r="C62" s="28"/>
      <c r="D62" s="28"/>
      <c r="E62" s="54"/>
      <c r="F62" s="28"/>
      <c r="G62" s="28"/>
      <c r="H62" s="28"/>
    </row>
    <row r="63" spans="2:45">
      <c r="B63" s="31" t="s">
        <v>77</v>
      </c>
      <c r="C63" s="31"/>
      <c r="D63" s="31"/>
      <c r="E63" s="96"/>
      <c r="F63" s="31"/>
      <c r="G63" s="31"/>
      <c r="H63" s="7"/>
    </row>
    <row r="64" spans="2:45">
      <c r="B64" s="32" t="s">
        <v>78</v>
      </c>
      <c r="C64" s="32"/>
      <c r="D64" s="32"/>
      <c r="E64" s="97"/>
      <c r="F64" s="27"/>
      <c r="G64" s="27"/>
      <c r="H64" s="27"/>
    </row>
    <row r="66" spans="2:45">
      <c r="B66" s="54"/>
      <c r="C66" s="134" t="s">
        <v>79</v>
      </c>
      <c r="D66" s="135"/>
      <c r="E66" s="136"/>
      <c r="F66" s="135"/>
      <c r="G66" s="137"/>
      <c r="H66" s="28"/>
      <c r="I66" s="83"/>
    </row>
    <row r="67" spans="2:45">
      <c r="B67" s="54"/>
      <c r="C67" s="66" t="s">
        <v>80</v>
      </c>
      <c r="D67" s="65"/>
      <c r="E67" s="110"/>
      <c r="F67" s="280">
        <f>COUNTIF(K84:K113,"C")</f>
        <v>30</v>
      </c>
      <c r="G67" s="281"/>
      <c r="H67" s="28"/>
      <c r="I67" s="121"/>
    </row>
    <row r="68" spans="2:45">
      <c r="B68" s="54"/>
      <c r="C68" s="66" t="s">
        <v>81</v>
      </c>
      <c r="D68" s="65"/>
      <c r="E68" s="110"/>
      <c r="F68" s="280">
        <f>COUNTIF(M84:M113,"CX")</f>
        <v>0</v>
      </c>
      <c r="G68" s="281"/>
      <c r="H68" s="28"/>
      <c r="I68" s="121"/>
    </row>
    <row r="69" spans="2:45">
      <c r="B69" s="54"/>
      <c r="C69" s="66" t="s">
        <v>82</v>
      </c>
      <c r="D69" s="65"/>
      <c r="E69" s="110"/>
      <c r="F69" s="280">
        <f>COUNTIF(O84:O113,"CX")</f>
        <v>0</v>
      </c>
      <c r="G69" s="281"/>
      <c r="H69" s="28"/>
      <c r="I69" s="121"/>
    </row>
    <row r="70" spans="2:45">
      <c r="B70" s="54"/>
      <c r="C70" s="66" t="s">
        <v>83</v>
      </c>
      <c r="D70" s="65"/>
      <c r="E70" s="110"/>
      <c r="F70" s="280">
        <f>F67-SUM(F68:G69)</f>
        <v>30</v>
      </c>
      <c r="G70" s="281"/>
      <c r="H70" s="28"/>
      <c r="I70" s="121"/>
    </row>
    <row r="71" spans="2:45" s="7" customFormat="1">
      <c r="B71" s="4"/>
      <c r="C71" s="67" t="s">
        <v>84</v>
      </c>
      <c r="D71" s="64"/>
      <c r="E71" s="112"/>
      <c r="F71" s="282">
        <f>F68/F67</f>
        <v>0</v>
      </c>
      <c r="G71" s="283"/>
      <c r="H71" s="27"/>
      <c r="I71" s="121"/>
      <c r="J71" s="6" t="str">
        <f>IF(F71&gt;=85%,"Aprovado","Reprovado")</f>
        <v>Reprovado</v>
      </c>
      <c r="K71" s="44"/>
      <c r="L71" s="44"/>
      <c r="M71" s="44"/>
      <c r="N71" s="44"/>
      <c r="O71" s="44"/>
      <c r="P71" s="44"/>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spans="2:45">
      <c r="B72" s="54"/>
      <c r="C72" s="58"/>
      <c r="D72" s="28"/>
      <c r="E72" s="54"/>
      <c r="F72" s="92"/>
      <c r="G72" s="92"/>
      <c r="H72" s="28"/>
      <c r="I72" s="121"/>
    </row>
    <row r="73" spans="2:45">
      <c r="B73" s="54"/>
      <c r="C73" s="66" t="s">
        <v>85</v>
      </c>
      <c r="D73" s="65"/>
      <c r="E73" s="110"/>
      <c r="F73" s="280">
        <f>COUNTIF(L84:L113,"CMP")</f>
        <v>11</v>
      </c>
      <c r="G73" s="281"/>
      <c r="H73" s="28"/>
      <c r="I73" s="121"/>
    </row>
    <row r="74" spans="2:45">
      <c r="B74" s="54"/>
      <c r="C74" s="66" t="s">
        <v>81</v>
      </c>
      <c r="D74" s="65"/>
      <c r="E74" s="110"/>
      <c r="F74" s="280">
        <f>COUNTIF(N84:N113,"CCMPX")</f>
        <v>0</v>
      </c>
      <c r="G74" s="281"/>
      <c r="H74" s="28"/>
      <c r="I74" s="121"/>
    </row>
    <row r="75" spans="2:45">
      <c r="B75" s="54"/>
      <c r="C75" s="66" t="s">
        <v>82</v>
      </c>
      <c r="D75" s="65"/>
      <c r="E75" s="110"/>
      <c r="F75" s="280">
        <f>COUNTIF(P84:P113,"CCMPX")</f>
        <v>0</v>
      </c>
      <c r="G75" s="281"/>
      <c r="H75" s="28"/>
      <c r="I75" s="121"/>
    </row>
    <row r="76" spans="2:45">
      <c r="B76" s="54"/>
      <c r="C76" s="66" t="s">
        <v>83</v>
      </c>
      <c r="D76" s="65"/>
      <c r="E76" s="110"/>
      <c r="F76" s="280">
        <f>F73-SUM(F74:G75)</f>
        <v>11</v>
      </c>
      <c r="G76" s="281"/>
      <c r="H76" s="28"/>
      <c r="I76" s="121"/>
    </row>
    <row r="77" spans="2:45" s="7" customFormat="1">
      <c r="B77" s="4"/>
      <c r="C77" s="67" t="s">
        <v>84</v>
      </c>
      <c r="D77" s="64"/>
      <c r="E77" s="112"/>
      <c r="F77" s="282">
        <f>F74/F73</f>
        <v>0</v>
      </c>
      <c r="G77" s="283"/>
      <c r="H77" s="27"/>
      <c r="I77" s="121"/>
      <c r="J77" s="6" t="str">
        <f>IF(F77&lt;100%,"Reprovado","Aprovado")</f>
        <v>Reprovado</v>
      </c>
      <c r="K77" s="44"/>
      <c r="L77" s="44"/>
      <c r="M77" s="44"/>
      <c r="N77" s="44"/>
      <c r="O77" s="44"/>
      <c r="P77" s="44"/>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spans="2:45">
      <c r="B78" s="54"/>
      <c r="C78" s="58"/>
      <c r="D78" s="28"/>
      <c r="E78" s="54"/>
      <c r="F78" s="292"/>
      <c r="G78" s="293"/>
      <c r="H78" s="28"/>
      <c r="I78" s="122"/>
    </row>
    <row r="79" spans="2:45">
      <c r="B79" s="54"/>
      <c r="C79" s="1"/>
      <c r="D79" s="1"/>
      <c r="E79" s="54"/>
      <c r="F79" s="286" t="s">
        <v>86</v>
      </c>
      <c r="G79" s="287"/>
      <c r="H79" s="1"/>
      <c r="I79" s="121"/>
    </row>
    <row r="80" spans="2:45">
      <c r="B80" s="54"/>
      <c r="C80" s="138" t="s">
        <v>87</v>
      </c>
      <c r="D80" s="135"/>
      <c r="E80" s="139"/>
      <c r="F80" s="276" t="str">
        <f>IF(F71&lt;$AB$4,"REPROVADO",IF(F77&lt;100%,"REPROVADO","APROVADO"))</f>
        <v>REPROVADO</v>
      </c>
      <c r="G80" s="277"/>
      <c r="H80" s="28"/>
      <c r="I80" s="121"/>
    </row>
    <row r="81" spans="2:16">
      <c r="F81" s="293"/>
      <c r="G81" s="293"/>
    </row>
    <row r="82" spans="2:16">
      <c r="B82" s="41"/>
      <c r="D82" s="9"/>
      <c r="F82" s="141" t="s">
        <v>88</v>
      </c>
      <c r="G82" s="145"/>
      <c r="H82" s="9"/>
    </row>
    <row r="83" spans="2:16" ht="13.5">
      <c r="B83" s="140"/>
      <c r="C83" s="141" t="s">
        <v>89</v>
      </c>
      <c r="D83" s="142" t="s">
        <v>90</v>
      </c>
      <c r="E83" s="143" t="s">
        <v>91</v>
      </c>
      <c r="F83" s="142" t="s">
        <v>65</v>
      </c>
      <c r="G83" s="142" t="s">
        <v>66</v>
      </c>
      <c r="H83" s="142" t="s">
        <v>92</v>
      </c>
      <c r="I83" s="144" t="s">
        <v>93</v>
      </c>
      <c r="J83" s="212"/>
      <c r="K83" s="269" t="s">
        <v>557</v>
      </c>
      <c r="L83" s="269" t="s">
        <v>558</v>
      </c>
      <c r="M83" s="269" t="s">
        <v>559</v>
      </c>
      <c r="N83" s="269" t="s">
        <v>560</v>
      </c>
      <c r="O83" s="269" t="s">
        <v>561</v>
      </c>
      <c r="P83" s="269" t="s">
        <v>562</v>
      </c>
    </row>
    <row r="84" spans="2:16" ht="45" customHeight="1">
      <c r="B84" s="146" t="s">
        <v>94</v>
      </c>
      <c r="C84" s="26" t="s">
        <v>95</v>
      </c>
      <c r="D84" s="10" t="s">
        <v>90</v>
      </c>
      <c r="E84" s="23" t="s">
        <v>91</v>
      </c>
      <c r="F84" s="158"/>
      <c r="G84" s="158"/>
      <c r="H84" s="93"/>
      <c r="I84" s="165"/>
      <c r="J84" s="212"/>
      <c r="K84" s="254" t="str">
        <f>CONCATENATE(D84,H84)</f>
        <v>C</v>
      </c>
      <c r="L84" s="254" t="str">
        <f>CONCATENATE(E84,H84)</f>
        <v>CMP</v>
      </c>
      <c r="M84" s="254" t="str">
        <f>CONCATENATE(D84,F84)</f>
        <v>C</v>
      </c>
      <c r="N84" s="254" t="str">
        <f>CONCATENATE(D84,E84,F84)</f>
        <v>CCMP</v>
      </c>
      <c r="O84" s="254" t="str">
        <f>CONCATENATE(D84,G84)</f>
        <v>C</v>
      </c>
      <c r="P84" s="254" t="str">
        <f>CONCATENATE(D84,E84,G84)</f>
        <v>CCMP</v>
      </c>
    </row>
    <row r="85" spans="2:16" ht="34.5" customHeight="1">
      <c r="B85" s="146" t="s">
        <v>96</v>
      </c>
      <c r="C85" s="26" t="s">
        <v>97</v>
      </c>
      <c r="D85" s="10" t="s">
        <v>90</v>
      </c>
      <c r="E85" s="23"/>
      <c r="F85" s="158"/>
      <c r="G85" s="158"/>
      <c r="H85" s="93"/>
      <c r="I85" s="165"/>
      <c r="J85" s="212"/>
      <c r="K85" s="254" t="str">
        <f>CONCATENATE(D85,H85)</f>
        <v>C</v>
      </c>
      <c r="L85" s="254" t="str">
        <f t="shared" ref="L85:L113" si="0">CONCATENATE(E85,H85)</f>
        <v/>
      </c>
      <c r="M85" s="254" t="str">
        <f t="shared" ref="M85:M113" si="1">CONCATENATE(D85,F85)</f>
        <v>C</v>
      </c>
      <c r="N85" s="254" t="str">
        <f t="shared" ref="N85:N113" si="2">CONCATENATE(D85,E85,F85)</f>
        <v>C</v>
      </c>
      <c r="O85" s="254" t="str">
        <f t="shared" ref="O85:O113" si="3">CONCATENATE(D85,G85)</f>
        <v>C</v>
      </c>
      <c r="P85" s="254" t="str">
        <f t="shared" ref="P85:P113" si="4">CONCATENATE(D85,E85,G85)</f>
        <v>C</v>
      </c>
    </row>
    <row r="86" spans="2:16" ht="40.5" customHeight="1">
      <c r="B86" s="146" t="s">
        <v>98</v>
      </c>
      <c r="C86" s="26" t="s">
        <v>99</v>
      </c>
      <c r="D86" s="10" t="s">
        <v>90</v>
      </c>
      <c r="E86" s="23"/>
      <c r="F86" s="158"/>
      <c r="G86" s="158"/>
      <c r="H86" s="93"/>
      <c r="I86" s="165"/>
      <c r="J86" s="212"/>
      <c r="K86" s="254" t="str">
        <f>CONCATENATE(D86,H86)</f>
        <v>C</v>
      </c>
      <c r="L86" s="254" t="str">
        <f t="shared" si="0"/>
        <v/>
      </c>
      <c r="M86" s="254" t="str">
        <f t="shared" si="1"/>
        <v>C</v>
      </c>
      <c r="N86" s="254" t="str">
        <f t="shared" si="2"/>
        <v>C</v>
      </c>
      <c r="O86" s="254" t="str">
        <f t="shared" si="3"/>
        <v>C</v>
      </c>
      <c r="P86" s="254" t="str">
        <f t="shared" si="4"/>
        <v>C</v>
      </c>
    </row>
    <row r="87" spans="2:16" ht="69.75" customHeight="1">
      <c r="B87" s="146" t="s">
        <v>100</v>
      </c>
      <c r="C87" s="26" t="s">
        <v>101</v>
      </c>
      <c r="D87" s="10" t="s">
        <v>90</v>
      </c>
      <c r="E87" s="23"/>
      <c r="F87" s="158"/>
      <c r="G87" s="158"/>
      <c r="H87" s="93"/>
      <c r="I87" s="165"/>
      <c r="J87" s="212"/>
      <c r="K87" s="254" t="str">
        <f t="shared" ref="K87:K113" si="5">CONCATENATE(D87,H87)</f>
        <v>C</v>
      </c>
      <c r="L87" s="254" t="str">
        <f t="shared" si="0"/>
        <v/>
      </c>
      <c r="M87" s="254" t="str">
        <f t="shared" si="1"/>
        <v>C</v>
      </c>
      <c r="N87" s="254" t="str">
        <f t="shared" si="2"/>
        <v>C</v>
      </c>
      <c r="O87" s="254" t="str">
        <f t="shared" si="3"/>
        <v>C</v>
      </c>
      <c r="P87" s="254" t="str">
        <f t="shared" si="4"/>
        <v>C</v>
      </c>
    </row>
    <row r="88" spans="2:16">
      <c r="B88" s="146" t="s">
        <v>102</v>
      </c>
      <c r="C88" s="26" t="s">
        <v>103</v>
      </c>
      <c r="D88" s="10" t="s">
        <v>90</v>
      </c>
      <c r="E88" s="23" t="s">
        <v>91</v>
      </c>
      <c r="F88" s="158"/>
      <c r="G88" s="158"/>
      <c r="H88" s="93"/>
      <c r="I88" s="165"/>
      <c r="J88" s="212"/>
      <c r="K88" s="254" t="str">
        <f t="shared" si="5"/>
        <v>C</v>
      </c>
      <c r="L88" s="254" t="str">
        <f t="shared" si="0"/>
        <v>CMP</v>
      </c>
      <c r="M88" s="254" t="str">
        <f t="shared" si="1"/>
        <v>C</v>
      </c>
      <c r="N88" s="254" t="str">
        <f t="shared" si="2"/>
        <v>CCMP</v>
      </c>
      <c r="O88" s="254" t="str">
        <f t="shared" si="3"/>
        <v>C</v>
      </c>
      <c r="P88" s="254" t="str">
        <f t="shared" si="4"/>
        <v>CCMP</v>
      </c>
    </row>
    <row r="89" spans="2:16" ht="49.5" customHeight="1">
      <c r="B89" s="146" t="s">
        <v>104</v>
      </c>
      <c r="C89" s="26" t="s">
        <v>105</v>
      </c>
      <c r="D89" s="10" t="s">
        <v>90</v>
      </c>
      <c r="E89" s="23"/>
      <c r="F89" s="158"/>
      <c r="G89" s="158"/>
      <c r="H89" s="93"/>
      <c r="I89" s="165"/>
      <c r="J89" s="212"/>
      <c r="K89" s="254" t="str">
        <f t="shared" si="5"/>
        <v>C</v>
      </c>
      <c r="L89" s="254" t="str">
        <f t="shared" si="0"/>
        <v/>
      </c>
      <c r="M89" s="254" t="str">
        <f t="shared" si="1"/>
        <v>C</v>
      </c>
      <c r="N89" s="254" t="str">
        <f t="shared" si="2"/>
        <v>C</v>
      </c>
      <c r="O89" s="254" t="str">
        <f t="shared" si="3"/>
        <v>C</v>
      </c>
      <c r="P89" s="254" t="str">
        <f t="shared" si="4"/>
        <v>C</v>
      </c>
    </row>
    <row r="90" spans="2:16" ht="25.5">
      <c r="B90" s="146" t="s">
        <v>106</v>
      </c>
      <c r="C90" s="184" t="s">
        <v>107</v>
      </c>
      <c r="D90" s="10" t="s">
        <v>90</v>
      </c>
      <c r="E90" s="23"/>
      <c r="F90" s="158"/>
      <c r="G90" s="158"/>
      <c r="H90" s="93"/>
      <c r="I90" s="165"/>
      <c r="J90" s="212"/>
      <c r="K90" s="254" t="str">
        <f t="shared" si="5"/>
        <v>C</v>
      </c>
      <c r="L90" s="254" t="str">
        <f t="shared" si="0"/>
        <v/>
      </c>
      <c r="M90" s="254" t="str">
        <f t="shared" si="1"/>
        <v>C</v>
      </c>
      <c r="N90" s="254" t="str">
        <f t="shared" si="2"/>
        <v>C</v>
      </c>
      <c r="O90" s="254" t="str">
        <f t="shared" si="3"/>
        <v>C</v>
      </c>
      <c r="P90" s="254" t="str">
        <f t="shared" si="4"/>
        <v>C</v>
      </c>
    </row>
    <row r="91" spans="2:16" ht="51">
      <c r="B91" s="146" t="s">
        <v>108</v>
      </c>
      <c r="C91" s="26" t="s">
        <v>109</v>
      </c>
      <c r="D91" s="10" t="s">
        <v>90</v>
      </c>
      <c r="E91" s="23"/>
      <c r="F91" s="158"/>
      <c r="G91" s="158"/>
      <c r="H91" s="93"/>
      <c r="I91" s="165"/>
      <c r="J91" s="212"/>
      <c r="K91" s="254" t="str">
        <f t="shared" si="5"/>
        <v>C</v>
      </c>
      <c r="L91" s="254" t="str">
        <f t="shared" si="0"/>
        <v/>
      </c>
      <c r="M91" s="254" t="str">
        <f t="shared" si="1"/>
        <v>C</v>
      </c>
      <c r="N91" s="254" t="str">
        <f t="shared" si="2"/>
        <v>C</v>
      </c>
      <c r="O91" s="254" t="str">
        <f t="shared" si="3"/>
        <v>C</v>
      </c>
      <c r="P91" s="254" t="str">
        <f t="shared" si="4"/>
        <v>C</v>
      </c>
    </row>
    <row r="92" spans="2:16" ht="25.5">
      <c r="B92" s="146" t="s">
        <v>110</v>
      </c>
      <c r="C92" s="26" t="s">
        <v>111</v>
      </c>
      <c r="D92" s="10" t="s">
        <v>90</v>
      </c>
      <c r="E92" s="23"/>
      <c r="F92" s="158"/>
      <c r="G92" s="158"/>
      <c r="H92" s="93"/>
      <c r="I92" s="165"/>
      <c r="J92" s="212"/>
      <c r="K92" s="254" t="str">
        <f t="shared" si="5"/>
        <v>C</v>
      </c>
      <c r="L92" s="254" t="str">
        <f t="shared" si="0"/>
        <v/>
      </c>
      <c r="M92" s="254" t="str">
        <f t="shared" si="1"/>
        <v>C</v>
      </c>
      <c r="N92" s="254" t="str">
        <f t="shared" si="2"/>
        <v>C</v>
      </c>
      <c r="O92" s="254" t="str">
        <f t="shared" si="3"/>
        <v>C</v>
      </c>
      <c r="P92" s="254" t="str">
        <f t="shared" si="4"/>
        <v>C</v>
      </c>
    </row>
    <row r="93" spans="2:16" ht="21" customHeight="1">
      <c r="B93" s="146" t="s">
        <v>112</v>
      </c>
      <c r="C93" s="26" t="s">
        <v>113</v>
      </c>
      <c r="D93" s="10" t="s">
        <v>90</v>
      </c>
      <c r="E93" s="23"/>
      <c r="F93" s="158"/>
      <c r="G93" s="158"/>
      <c r="H93" s="93"/>
      <c r="I93" s="165"/>
      <c r="J93" s="212"/>
      <c r="K93" s="254" t="str">
        <f t="shared" si="5"/>
        <v>C</v>
      </c>
      <c r="L93" s="254" t="str">
        <f t="shared" si="0"/>
        <v/>
      </c>
      <c r="M93" s="254" t="str">
        <f>CONCATENATE(D93,F93)</f>
        <v>C</v>
      </c>
      <c r="N93" s="254" t="str">
        <f>CONCATENATE(D93,E93,F93)</f>
        <v>C</v>
      </c>
      <c r="O93" s="254" t="str">
        <f t="shared" si="3"/>
        <v>C</v>
      </c>
      <c r="P93" s="254" t="str">
        <f t="shared" si="4"/>
        <v>C</v>
      </c>
    </row>
    <row r="94" spans="2:16">
      <c r="B94" s="146" t="s">
        <v>114</v>
      </c>
      <c r="C94" s="26" t="s">
        <v>115</v>
      </c>
      <c r="D94" s="10" t="s">
        <v>90</v>
      </c>
      <c r="E94" s="23"/>
      <c r="F94" s="158"/>
      <c r="G94" s="158"/>
      <c r="H94" s="93"/>
      <c r="I94" s="165"/>
      <c r="J94" s="212"/>
      <c r="K94" s="254" t="str">
        <f t="shared" si="5"/>
        <v>C</v>
      </c>
      <c r="L94" s="254" t="str">
        <f t="shared" si="0"/>
        <v/>
      </c>
      <c r="M94" s="254" t="str">
        <f>CONCATENATE(D94,F94)</f>
        <v>C</v>
      </c>
      <c r="N94" s="254" t="str">
        <f>CONCATENATE(D94,E94,F94)</f>
        <v>C</v>
      </c>
      <c r="O94" s="254" t="str">
        <f t="shared" si="3"/>
        <v>C</v>
      </c>
      <c r="P94" s="254" t="str">
        <f t="shared" si="4"/>
        <v>C</v>
      </c>
    </row>
    <row r="95" spans="2:16" ht="27" customHeight="1">
      <c r="B95" s="146" t="s">
        <v>116</v>
      </c>
      <c r="C95" s="26" t="s">
        <v>117</v>
      </c>
      <c r="D95" s="10" t="s">
        <v>90</v>
      </c>
      <c r="E95" s="23"/>
      <c r="F95" s="158"/>
      <c r="G95" s="158"/>
      <c r="H95" s="93"/>
      <c r="I95" s="165"/>
      <c r="J95" s="212"/>
      <c r="K95" s="254" t="str">
        <f t="shared" si="5"/>
        <v>C</v>
      </c>
      <c r="L95" s="254" t="str">
        <f t="shared" si="0"/>
        <v/>
      </c>
      <c r="M95" s="254" t="str">
        <f t="shared" si="1"/>
        <v>C</v>
      </c>
      <c r="N95" s="254" t="str">
        <f t="shared" si="2"/>
        <v>C</v>
      </c>
      <c r="O95" s="254" t="str">
        <f t="shared" si="3"/>
        <v>C</v>
      </c>
      <c r="P95" s="254" t="str">
        <f t="shared" si="4"/>
        <v>C</v>
      </c>
    </row>
    <row r="96" spans="2:16" ht="25.5">
      <c r="B96" s="146" t="s">
        <v>118</v>
      </c>
      <c r="C96" s="26" t="s">
        <v>119</v>
      </c>
      <c r="D96" s="10" t="s">
        <v>90</v>
      </c>
      <c r="E96" s="23"/>
      <c r="F96" s="158"/>
      <c r="G96" s="158"/>
      <c r="H96" s="93"/>
      <c r="I96" s="167"/>
      <c r="J96" s="212"/>
      <c r="K96" s="254" t="str">
        <f t="shared" si="5"/>
        <v>C</v>
      </c>
      <c r="L96" s="254" t="str">
        <f t="shared" si="0"/>
        <v/>
      </c>
      <c r="M96" s="254" t="str">
        <f t="shared" si="1"/>
        <v>C</v>
      </c>
      <c r="N96" s="254" t="str">
        <f t="shared" si="2"/>
        <v>C</v>
      </c>
      <c r="O96" s="254" t="str">
        <f t="shared" si="3"/>
        <v>C</v>
      </c>
      <c r="P96" s="254" t="str">
        <f t="shared" si="4"/>
        <v>C</v>
      </c>
    </row>
    <row r="97" spans="2:16" ht="25.5">
      <c r="B97" s="146" t="s">
        <v>120</v>
      </c>
      <c r="C97" s="26" t="s">
        <v>121</v>
      </c>
      <c r="D97" s="10" t="s">
        <v>90</v>
      </c>
      <c r="E97" s="23"/>
      <c r="F97" s="158"/>
      <c r="G97" s="158"/>
      <c r="H97" s="93"/>
      <c r="I97" s="165"/>
      <c r="J97" s="212"/>
      <c r="K97" s="254" t="str">
        <f t="shared" si="5"/>
        <v>C</v>
      </c>
      <c r="L97" s="254" t="str">
        <f t="shared" si="0"/>
        <v/>
      </c>
      <c r="M97" s="254" t="str">
        <f t="shared" si="1"/>
        <v>C</v>
      </c>
      <c r="N97" s="254" t="str">
        <f t="shared" si="2"/>
        <v>C</v>
      </c>
      <c r="O97" s="254" t="str">
        <f t="shared" si="3"/>
        <v>C</v>
      </c>
      <c r="P97" s="254" t="str">
        <f t="shared" si="4"/>
        <v>C</v>
      </c>
    </row>
    <row r="98" spans="2:16" ht="25.5">
      <c r="B98" s="146" t="s">
        <v>122</v>
      </c>
      <c r="C98" s="26" t="s">
        <v>123</v>
      </c>
      <c r="D98" s="10" t="s">
        <v>90</v>
      </c>
      <c r="E98" s="23"/>
      <c r="F98" s="158"/>
      <c r="G98" s="158"/>
      <c r="H98" s="93"/>
      <c r="I98" s="165"/>
      <c r="J98" s="212"/>
      <c r="K98" s="254" t="str">
        <f t="shared" si="5"/>
        <v>C</v>
      </c>
      <c r="L98" s="254" t="str">
        <f t="shared" si="0"/>
        <v/>
      </c>
      <c r="M98" s="254" t="str">
        <f t="shared" si="1"/>
        <v>C</v>
      </c>
      <c r="N98" s="254" t="str">
        <f t="shared" si="2"/>
        <v>C</v>
      </c>
      <c r="O98" s="254" t="str">
        <f t="shared" si="3"/>
        <v>C</v>
      </c>
      <c r="P98" s="254" t="str">
        <f t="shared" si="4"/>
        <v>C</v>
      </c>
    </row>
    <row r="99" spans="2:16" ht="25.5">
      <c r="B99" s="146" t="s">
        <v>124</v>
      </c>
      <c r="C99" s="26" t="s">
        <v>125</v>
      </c>
      <c r="D99" s="10" t="s">
        <v>90</v>
      </c>
      <c r="E99" s="23"/>
      <c r="F99" s="158"/>
      <c r="G99" s="158"/>
      <c r="H99" s="93"/>
      <c r="I99" s="165"/>
      <c r="J99" s="212"/>
      <c r="K99" s="254" t="str">
        <f t="shared" si="5"/>
        <v>C</v>
      </c>
      <c r="L99" s="254" t="str">
        <f t="shared" si="0"/>
        <v/>
      </c>
      <c r="M99" s="254" t="str">
        <f t="shared" si="1"/>
        <v>C</v>
      </c>
      <c r="N99" s="254" t="str">
        <f t="shared" si="2"/>
        <v>C</v>
      </c>
      <c r="O99" s="254" t="str">
        <f t="shared" si="3"/>
        <v>C</v>
      </c>
      <c r="P99" s="254" t="str">
        <f t="shared" si="4"/>
        <v>C</v>
      </c>
    </row>
    <row r="100" spans="2:16" ht="48" customHeight="1">
      <c r="B100" s="146" t="s">
        <v>126</v>
      </c>
      <c r="C100" s="26" t="s">
        <v>127</v>
      </c>
      <c r="D100" s="10" t="s">
        <v>90</v>
      </c>
      <c r="E100" s="23"/>
      <c r="F100" s="158"/>
      <c r="G100" s="158"/>
      <c r="H100" s="93"/>
      <c r="I100" s="165"/>
      <c r="J100" s="212"/>
      <c r="K100" s="254" t="str">
        <f t="shared" si="5"/>
        <v>C</v>
      </c>
      <c r="L100" s="254" t="str">
        <f t="shared" si="0"/>
        <v/>
      </c>
      <c r="M100" s="254" t="str">
        <f t="shared" si="1"/>
        <v>C</v>
      </c>
      <c r="N100" s="254" t="str">
        <f t="shared" si="2"/>
        <v>C</v>
      </c>
      <c r="O100" s="254" t="str">
        <f t="shared" si="3"/>
        <v>C</v>
      </c>
      <c r="P100" s="254" t="str">
        <f t="shared" si="4"/>
        <v>C</v>
      </c>
    </row>
    <row r="101" spans="2:16" ht="36.75" customHeight="1">
      <c r="B101" s="146" t="s">
        <v>128</v>
      </c>
      <c r="C101" s="26" t="s">
        <v>129</v>
      </c>
      <c r="D101" s="10" t="s">
        <v>90</v>
      </c>
      <c r="E101" s="23"/>
      <c r="F101" s="158"/>
      <c r="G101" s="158"/>
      <c r="H101" s="93"/>
      <c r="I101" s="165"/>
      <c r="J101" s="212"/>
      <c r="K101" s="254" t="str">
        <f t="shared" si="5"/>
        <v>C</v>
      </c>
      <c r="L101" s="254" t="str">
        <f t="shared" si="0"/>
        <v/>
      </c>
      <c r="M101" s="254" t="str">
        <f t="shared" si="1"/>
        <v>C</v>
      </c>
      <c r="N101" s="254" t="str">
        <f t="shared" si="2"/>
        <v>C</v>
      </c>
      <c r="O101" s="254" t="str">
        <f t="shared" si="3"/>
        <v>C</v>
      </c>
      <c r="P101" s="254" t="str">
        <f t="shared" si="4"/>
        <v>C</v>
      </c>
    </row>
    <row r="102" spans="2:16" ht="36.75" customHeight="1">
      <c r="B102" s="146" t="s">
        <v>130</v>
      </c>
      <c r="C102" s="26" t="s">
        <v>131</v>
      </c>
      <c r="D102" s="10" t="s">
        <v>90</v>
      </c>
      <c r="E102" s="183" t="s">
        <v>91</v>
      </c>
      <c r="F102" s="158"/>
      <c r="G102" s="158"/>
      <c r="H102" s="93"/>
      <c r="I102" s="168"/>
      <c r="J102" s="212"/>
      <c r="K102" s="254" t="str">
        <f t="shared" si="5"/>
        <v>C</v>
      </c>
      <c r="L102" s="254" t="str">
        <f t="shared" si="0"/>
        <v>CMP</v>
      </c>
      <c r="M102" s="254" t="str">
        <f t="shared" si="1"/>
        <v>C</v>
      </c>
      <c r="N102" s="254" t="str">
        <f t="shared" si="2"/>
        <v>CCMP</v>
      </c>
      <c r="O102" s="254" t="str">
        <f t="shared" si="3"/>
        <v>C</v>
      </c>
      <c r="P102" s="254" t="str">
        <f t="shared" si="4"/>
        <v>CCMP</v>
      </c>
    </row>
    <row r="103" spans="2:16" ht="38.25">
      <c r="B103" s="146" t="s">
        <v>132</v>
      </c>
      <c r="C103" s="185" t="s">
        <v>133</v>
      </c>
      <c r="D103" s="10" t="s">
        <v>90</v>
      </c>
      <c r="E103" s="100"/>
      <c r="F103" s="158"/>
      <c r="G103" s="158"/>
      <c r="H103" s="93"/>
      <c r="I103" s="165"/>
      <c r="J103" s="212"/>
      <c r="K103" s="254" t="str">
        <f t="shared" si="5"/>
        <v>C</v>
      </c>
      <c r="L103" s="254" t="str">
        <f t="shared" si="0"/>
        <v/>
      </c>
      <c r="M103" s="254" t="str">
        <f t="shared" si="1"/>
        <v>C</v>
      </c>
      <c r="N103" s="254" t="str">
        <f t="shared" si="2"/>
        <v>C</v>
      </c>
      <c r="O103" s="254" t="str">
        <f t="shared" si="3"/>
        <v>C</v>
      </c>
      <c r="P103" s="254" t="str">
        <f t="shared" si="4"/>
        <v>C</v>
      </c>
    </row>
    <row r="104" spans="2:16" ht="25.5">
      <c r="B104" s="147" t="s">
        <v>134</v>
      </c>
      <c r="C104" s="26" t="s">
        <v>135</v>
      </c>
      <c r="D104" s="10" t="s">
        <v>90</v>
      </c>
      <c r="E104" s="119"/>
      <c r="F104" s="158"/>
      <c r="G104" s="158"/>
      <c r="H104" s="93"/>
      <c r="I104" s="166"/>
      <c r="J104" s="212"/>
      <c r="K104" s="254" t="str">
        <f t="shared" si="5"/>
        <v>C</v>
      </c>
      <c r="L104" s="254" t="str">
        <f t="shared" si="0"/>
        <v/>
      </c>
      <c r="M104" s="254" t="str">
        <f t="shared" si="1"/>
        <v>C</v>
      </c>
      <c r="N104" s="254" t="str">
        <f t="shared" si="2"/>
        <v>C</v>
      </c>
      <c r="O104" s="254" t="str">
        <f t="shared" si="3"/>
        <v>C</v>
      </c>
      <c r="P104" s="254" t="str">
        <f t="shared" si="4"/>
        <v>C</v>
      </c>
    </row>
    <row r="105" spans="2:16" ht="25.5">
      <c r="B105" s="146" t="s">
        <v>136</v>
      </c>
      <c r="C105" s="26" t="s">
        <v>137</v>
      </c>
      <c r="D105" s="10" t="s">
        <v>90</v>
      </c>
      <c r="E105" s="119" t="s">
        <v>91</v>
      </c>
      <c r="F105" s="158"/>
      <c r="G105" s="158"/>
      <c r="H105" s="93"/>
      <c r="I105" s="165"/>
      <c r="J105" s="212"/>
      <c r="K105" s="254" t="str">
        <f t="shared" si="5"/>
        <v>C</v>
      </c>
      <c r="L105" s="254" t="str">
        <f t="shared" si="0"/>
        <v>CMP</v>
      </c>
      <c r="M105" s="254" t="str">
        <f t="shared" si="1"/>
        <v>C</v>
      </c>
      <c r="N105" s="254" t="str">
        <f t="shared" si="2"/>
        <v>CCMP</v>
      </c>
      <c r="O105" s="254" t="str">
        <f t="shared" si="3"/>
        <v>C</v>
      </c>
      <c r="P105" s="254" t="str">
        <f t="shared" si="4"/>
        <v>CCMP</v>
      </c>
    </row>
    <row r="106" spans="2:16" ht="33" customHeight="1">
      <c r="B106" s="146" t="s">
        <v>138</v>
      </c>
      <c r="C106" s="26" t="s">
        <v>139</v>
      </c>
      <c r="D106" s="10" t="s">
        <v>90</v>
      </c>
      <c r="E106" s="119" t="s">
        <v>91</v>
      </c>
      <c r="F106" s="158"/>
      <c r="G106" s="158"/>
      <c r="H106" s="93"/>
      <c r="I106" s="165"/>
      <c r="J106" s="212"/>
      <c r="K106" s="254" t="str">
        <f t="shared" si="5"/>
        <v>C</v>
      </c>
      <c r="L106" s="254" t="str">
        <f t="shared" si="0"/>
        <v>CMP</v>
      </c>
      <c r="M106" s="254" t="str">
        <f t="shared" si="1"/>
        <v>C</v>
      </c>
      <c r="N106" s="254" t="str">
        <f t="shared" si="2"/>
        <v>CCMP</v>
      </c>
      <c r="O106" s="254" t="str">
        <f t="shared" si="3"/>
        <v>C</v>
      </c>
      <c r="P106" s="254" t="str">
        <f t="shared" si="4"/>
        <v>CCMP</v>
      </c>
    </row>
    <row r="107" spans="2:16" ht="38.25">
      <c r="B107" s="146" t="s">
        <v>140</v>
      </c>
      <c r="C107" s="26" t="s">
        <v>141</v>
      </c>
      <c r="D107" s="10" t="s">
        <v>90</v>
      </c>
      <c r="E107" s="119"/>
      <c r="F107" s="158"/>
      <c r="G107" s="158"/>
      <c r="H107" s="93"/>
      <c r="I107" s="165"/>
      <c r="J107" s="212"/>
      <c r="K107" s="254" t="str">
        <f t="shared" si="5"/>
        <v>C</v>
      </c>
      <c r="L107" s="254" t="str">
        <f t="shared" si="0"/>
        <v/>
      </c>
      <c r="M107" s="254" t="str">
        <f t="shared" si="1"/>
        <v>C</v>
      </c>
      <c r="N107" s="254" t="str">
        <f t="shared" si="2"/>
        <v>C</v>
      </c>
      <c r="O107" s="254" t="str">
        <f t="shared" si="3"/>
        <v>C</v>
      </c>
      <c r="P107" s="254" t="str">
        <f t="shared" si="4"/>
        <v>C</v>
      </c>
    </row>
    <row r="108" spans="2:16" ht="38.25">
      <c r="B108" s="146" t="s">
        <v>142</v>
      </c>
      <c r="C108" s="26" t="s">
        <v>143</v>
      </c>
      <c r="D108" s="10" t="s">
        <v>90</v>
      </c>
      <c r="E108" s="119" t="s">
        <v>91</v>
      </c>
      <c r="F108" s="158"/>
      <c r="G108" s="158"/>
      <c r="H108" s="93"/>
      <c r="I108" s="165"/>
      <c r="J108" s="212"/>
      <c r="K108" s="254" t="str">
        <f t="shared" si="5"/>
        <v>C</v>
      </c>
      <c r="L108" s="254" t="str">
        <f t="shared" si="0"/>
        <v>CMP</v>
      </c>
      <c r="M108" s="254" t="str">
        <f t="shared" si="1"/>
        <v>C</v>
      </c>
      <c r="N108" s="254" t="str">
        <f t="shared" si="2"/>
        <v>CCMP</v>
      </c>
      <c r="O108" s="254" t="str">
        <f t="shared" si="3"/>
        <v>C</v>
      </c>
      <c r="P108" s="254" t="str">
        <f t="shared" si="4"/>
        <v>CCMP</v>
      </c>
    </row>
    <row r="109" spans="2:16" ht="61.5" customHeight="1">
      <c r="B109" s="146" t="s">
        <v>144</v>
      </c>
      <c r="C109" s="26" t="s">
        <v>145</v>
      </c>
      <c r="D109" s="10" t="s">
        <v>90</v>
      </c>
      <c r="E109" s="119" t="s">
        <v>91</v>
      </c>
      <c r="F109" s="158"/>
      <c r="G109" s="158"/>
      <c r="H109" s="93"/>
      <c r="I109" s="165"/>
      <c r="J109" s="212"/>
      <c r="K109" s="254" t="str">
        <f t="shared" si="5"/>
        <v>C</v>
      </c>
      <c r="L109" s="254" t="str">
        <f t="shared" si="0"/>
        <v>CMP</v>
      </c>
      <c r="M109" s="254" t="str">
        <f t="shared" si="1"/>
        <v>C</v>
      </c>
      <c r="N109" s="254" t="str">
        <f t="shared" si="2"/>
        <v>CCMP</v>
      </c>
      <c r="O109" s="254" t="str">
        <f t="shared" si="3"/>
        <v>C</v>
      </c>
      <c r="P109" s="254" t="str">
        <f t="shared" si="4"/>
        <v>CCMP</v>
      </c>
    </row>
    <row r="110" spans="2:16" ht="57" customHeight="1">
      <c r="B110" s="146" t="s">
        <v>146</v>
      </c>
      <c r="C110" s="26" t="s">
        <v>147</v>
      </c>
      <c r="D110" s="10" t="s">
        <v>90</v>
      </c>
      <c r="E110" s="119" t="s">
        <v>91</v>
      </c>
      <c r="F110" s="158"/>
      <c r="G110" s="158"/>
      <c r="H110" s="93"/>
      <c r="I110" s="165"/>
      <c r="J110" s="212"/>
      <c r="K110" s="254" t="str">
        <f t="shared" si="5"/>
        <v>C</v>
      </c>
      <c r="L110" s="254" t="str">
        <f t="shared" si="0"/>
        <v>CMP</v>
      </c>
      <c r="M110" s="254" t="str">
        <f t="shared" si="1"/>
        <v>C</v>
      </c>
      <c r="N110" s="254" t="str">
        <f t="shared" si="2"/>
        <v>CCMP</v>
      </c>
      <c r="O110" s="254" t="str">
        <f t="shared" si="3"/>
        <v>C</v>
      </c>
      <c r="P110" s="254" t="str">
        <f t="shared" si="4"/>
        <v>CCMP</v>
      </c>
    </row>
    <row r="111" spans="2:16" ht="25.5">
      <c r="B111" s="146" t="s">
        <v>148</v>
      </c>
      <c r="C111" s="26" t="s">
        <v>149</v>
      </c>
      <c r="D111" s="10" t="s">
        <v>90</v>
      </c>
      <c r="E111" s="119" t="s">
        <v>91</v>
      </c>
      <c r="F111" s="158"/>
      <c r="G111" s="158"/>
      <c r="H111" s="93"/>
      <c r="I111" s="165"/>
      <c r="J111" s="212"/>
      <c r="K111" s="254" t="str">
        <f t="shared" si="5"/>
        <v>C</v>
      </c>
      <c r="L111" s="254" t="str">
        <f t="shared" si="0"/>
        <v>CMP</v>
      </c>
      <c r="M111" s="254" t="str">
        <f t="shared" si="1"/>
        <v>C</v>
      </c>
      <c r="N111" s="254" t="str">
        <f t="shared" si="2"/>
        <v>CCMP</v>
      </c>
      <c r="O111" s="254" t="str">
        <f t="shared" si="3"/>
        <v>C</v>
      </c>
      <c r="P111" s="254" t="str">
        <f t="shared" si="4"/>
        <v>CCMP</v>
      </c>
    </row>
    <row r="112" spans="2:16" ht="14.25" customHeight="1">
      <c r="B112" s="146" t="s">
        <v>150</v>
      </c>
      <c r="C112" s="26" t="s">
        <v>151</v>
      </c>
      <c r="D112" s="10" t="s">
        <v>90</v>
      </c>
      <c r="E112" s="119" t="s">
        <v>91</v>
      </c>
      <c r="F112" s="158"/>
      <c r="G112" s="158"/>
      <c r="H112" s="93"/>
      <c r="I112" s="165"/>
      <c r="J112" s="212"/>
      <c r="K112" s="254" t="str">
        <f t="shared" si="5"/>
        <v>C</v>
      </c>
      <c r="L112" s="254" t="str">
        <f t="shared" si="0"/>
        <v>CMP</v>
      </c>
      <c r="M112" s="254" t="str">
        <f t="shared" si="1"/>
        <v>C</v>
      </c>
      <c r="N112" s="254" t="str">
        <f t="shared" si="2"/>
        <v>CCMP</v>
      </c>
      <c r="O112" s="254" t="str">
        <f t="shared" si="3"/>
        <v>C</v>
      </c>
      <c r="P112" s="254" t="str">
        <f t="shared" si="4"/>
        <v>CCMP</v>
      </c>
    </row>
    <row r="113" spans="2:45">
      <c r="B113" s="146" t="s">
        <v>152</v>
      </c>
      <c r="C113" s="26" t="s">
        <v>153</v>
      </c>
      <c r="D113" s="10" t="s">
        <v>90</v>
      </c>
      <c r="E113" s="119" t="s">
        <v>91</v>
      </c>
      <c r="F113" s="158"/>
      <c r="G113" s="158"/>
      <c r="H113" s="93"/>
      <c r="I113" s="165"/>
      <c r="J113" s="212"/>
      <c r="K113" s="254" t="str">
        <f t="shared" si="5"/>
        <v>C</v>
      </c>
      <c r="L113" s="254" t="str">
        <f t="shared" si="0"/>
        <v>CMP</v>
      </c>
      <c r="M113" s="254" t="str">
        <f t="shared" si="1"/>
        <v>C</v>
      </c>
      <c r="N113" s="254" t="str">
        <f t="shared" si="2"/>
        <v>CCMP</v>
      </c>
      <c r="O113" s="254" t="str">
        <f t="shared" si="3"/>
        <v>C</v>
      </c>
      <c r="P113" s="254" t="str">
        <f t="shared" si="4"/>
        <v>CCMP</v>
      </c>
    </row>
    <row r="114" spans="2:45" ht="12.75" customHeight="1">
      <c r="B114" s="54"/>
      <c r="C114" s="120"/>
      <c r="D114" s="84"/>
      <c r="H114" s="84"/>
      <c r="I114" s="85"/>
      <c r="J114" s="212"/>
    </row>
    <row r="116" spans="2:45" ht="12.75" customHeight="1">
      <c r="B116" s="54"/>
      <c r="C116" s="68" t="s">
        <v>154</v>
      </c>
      <c r="D116" s="70"/>
      <c r="E116" s="101"/>
      <c r="F116" s="70"/>
      <c r="G116" s="71"/>
      <c r="H116" s="28"/>
      <c r="I116" s="83"/>
      <c r="K116" s="9"/>
      <c r="L116" s="9"/>
      <c r="M116" s="9"/>
      <c r="N116" s="9"/>
      <c r="O116" s="9"/>
      <c r="P116" s="9"/>
    </row>
    <row r="117" spans="2:45" ht="12.75" customHeight="1">
      <c r="B117" s="54"/>
      <c r="C117" s="66" t="s">
        <v>155</v>
      </c>
      <c r="D117" s="65"/>
      <c r="E117" s="110"/>
      <c r="F117" s="280">
        <f>COUNTIF(K128:K129,"C")</f>
        <v>2</v>
      </c>
      <c r="G117" s="281"/>
      <c r="H117" s="28"/>
      <c r="I117" s="121"/>
      <c r="K117" s="9"/>
      <c r="L117" s="9"/>
      <c r="M117" s="9"/>
      <c r="N117" s="9"/>
      <c r="O117" s="9"/>
      <c r="P117" s="9"/>
    </row>
    <row r="118" spans="2:45">
      <c r="B118" s="54"/>
      <c r="C118" s="66" t="s">
        <v>81</v>
      </c>
      <c r="D118" s="65"/>
      <c r="E118" s="110"/>
      <c r="F118" s="280">
        <f>COUNTIF(M128:M129,"CX")</f>
        <v>0</v>
      </c>
      <c r="G118" s="281"/>
      <c r="H118" s="28"/>
      <c r="I118" s="121"/>
    </row>
    <row r="119" spans="2:45">
      <c r="B119" s="54"/>
      <c r="C119" s="66" t="s">
        <v>82</v>
      </c>
      <c r="D119" s="65"/>
      <c r="E119" s="110"/>
      <c r="F119" s="280">
        <f>COUNTIF(O128:O129,"CX")</f>
        <v>0</v>
      </c>
      <c r="G119" s="281"/>
      <c r="H119" s="28"/>
      <c r="I119" s="121"/>
    </row>
    <row r="120" spans="2:45">
      <c r="B120" s="54"/>
      <c r="C120" s="66" t="s">
        <v>83</v>
      </c>
      <c r="D120" s="65"/>
      <c r="E120" s="110"/>
      <c r="F120" s="280">
        <f>F117-SUM(F118:G119)</f>
        <v>2</v>
      </c>
      <c r="G120" s="281"/>
      <c r="H120" s="28"/>
      <c r="I120" s="121"/>
    </row>
    <row r="121" spans="2:45" s="7" customFormat="1">
      <c r="B121" s="4"/>
      <c r="C121" s="67" t="s">
        <v>84</v>
      </c>
      <c r="D121" s="64"/>
      <c r="E121" s="112"/>
      <c r="F121" s="282">
        <f>F118/F117</f>
        <v>0</v>
      </c>
      <c r="G121" s="283"/>
      <c r="H121" s="27"/>
      <c r="I121" s="121"/>
      <c r="J121" s="6" t="str">
        <f>IF(F121&gt;=85%,"Aprovado","Reprovado")</f>
        <v>Reprovado</v>
      </c>
      <c r="K121" s="44"/>
      <c r="L121" s="44"/>
      <c r="M121" s="44"/>
      <c r="N121" s="44"/>
      <c r="O121" s="44"/>
      <c r="P121" s="44"/>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2:45">
      <c r="B122" s="54"/>
      <c r="C122" s="58"/>
      <c r="D122" s="28"/>
      <c r="E122" s="54"/>
      <c r="F122" s="28"/>
      <c r="G122" s="28"/>
      <c r="H122" s="28"/>
      <c r="I122" s="121"/>
    </row>
    <row r="123" spans="2:45">
      <c r="B123" s="54"/>
      <c r="C123" s="1"/>
      <c r="D123" s="1"/>
      <c r="E123" s="54"/>
      <c r="F123" s="284" t="s">
        <v>86</v>
      </c>
      <c r="G123" s="285"/>
      <c r="H123" s="1"/>
      <c r="I123" s="121"/>
    </row>
    <row r="124" spans="2:45">
      <c r="B124" s="54"/>
      <c r="C124" s="69" t="s">
        <v>156</v>
      </c>
      <c r="D124" s="70"/>
      <c r="E124" s="102"/>
      <c r="F124" s="276" t="str">
        <f>IF(F121&gt;=100%,"Aprovado","Reprovado")</f>
        <v>Reprovado</v>
      </c>
      <c r="G124" s="277"/>
      <c r="H124" s="28"/>
      <c r="I124" s="121"/>
    </row>
    <row r="126" spans="2:45">
      <c r="B126" s="2"/>
      <c r="D126" s="9"/>
      <c r="F126" s="33" t="s">
        <v>88</v>
      </c>
      <c r="G126" s="34"/>
      <c r="H126" s="9"/>
    </row>
    <row r="127" spans="2:45" ht="13.5">
      <c r="B127" s="42"/>
      <c r="C127" s="33" t="s">
        <v>157</v>
      </c>
      <c r="D127" s="11" t="s">
        <v>90</v>
      </c>
      <c r="E127" s="30" t="s">
        <v>91</v>
      </c>
      <c r="F127" s="20" t="s">
        <v>65</v>
      </c>
      <c r="G127" s="20" t="s">
        <v>66</v>
      </c>
      <c r="H127" s="20" t="s">
        <v>92</v>
      </c>
      <c r="I127" s="12" t="s">
        <v>93</v>
      </c>
      <c r="J127" s="212"/>
      <c r="K127" s="269" t="s">
        <v>557</v>
      </c>
      <c r="L127" s="269" t="s">
        <v>558</v>
      </c>
      <c r="M127" s="269" t="s">
        <v>559</v>
      </c>
      <c r="N127" s="269" t="s">
        <v>560</v>
      </c>
      <c r="O127" s="269" t="s">
        <v>561</v>
      </c>
      <c r="P127" s="269" t="s">
        <v>562</v>
      </c>
    </row>
    <row r="128" spans="2:45" ht="49.5" customHeight="1">
      <c r="B128" s="42" t="s">
        <v>158</v>
      </c>
      <c r="C128" s="22" t="s">
        <v>159</v>
      </c>
      <c r="D128" s="10" t="s">
        <v>90</v>
      </c>
      <c r="E128" s="10" t="s">
        <v>91</v>
      </c>
      <c r="F128" s="13"/>
      <c r="G128" s="13"/>
      <c r="H128" s="169"/>
      <c r="I128" s="165"/>
      <c r="J128" s="212"/>
      <c r="K128" s="254" t="str">
        <f>CONCATENATE(D128,H128)</f>
        <v>C</v>
      </c>
      <c r="L128" s="254" t="str">
        <f>CONCATENATE(E128,H128)</f>
        <v>CMP</v>
      </c>
      <c r="M128" s="254" t="str">
        <f>CONCATENATE(D128,F128)</f>
        <v>C</v>
      </c>
      <c r="N128" s="254" t="str">
        <f>CONCATENATE(D128,E128,F128)</f>
        <v>CCMP</v>
      </c>
      <c r="O128" s="254" t="str">
        <f>CONCATENATE(D128,G128)</f>
        <v>C</v>
      </c>
      <c r="P128" s="254" t="str">
        <f>CONCATENATE(D128,E128,G128)</f>
        <v>CCMP</v>
      </c>
    </row>
    <row r="129" spans="2:45" ht="36" customHeight="1">
      <c r="B129" s="42" t="s">
        <v>160</v>
      </c>
      <c r="C129" s="22" t="s">
        <v>161</v>
      </c>
      <c r="D129" s="10" t="s">
        <v>90</v>
      </c>
      <c r="E129" s="23" t="s">
        <v>91</v>
      </c>
      <c r="F129" s="13"/>
      <c r="G129" s="13"/>
      <c r="H129" s="93"/>
      <c r="I129" s="165"/>
      <c r="J129" s="212"/>
      <c r="K129" s="254" t="str">
        <f t="shared" ref="K129" si="6">CONCATENATE(D129,H129)</f>
        <v>C</v>
      </c>
      <c r="L129" s="254" t="str">
        <f t="shared" ref="L129" si="7">CONCATENATE(E129,H129)</f>
        <v>CMP</v>
      </c>
      <c r="M129" s="254" t="str">
        <f t="shared" ref="M129" si="8">CONCATENATE(D129,F129)</f>
        <v>C</v>
      </c>
      <c r="N129" s="254" t="str">
        <f t="shared" ref="N129" si="9">CONCATENATE(D129,E129,F129)</f>
        <v>CCMP</v>
      </c>
      <c r="O129" s="254" t="str">
        <f t="shared" ref="O129" si="10">CONCATENATE(D129,G129)</f>
        <v>C</v>
      </c>
      <c r="P129" s="254" t="str">
        <f t="shared" ref="P129" si="11">CONCATENATE(D129,E129,G129)</f>
        <v>CCMP</v>
      </c>
    </row>
    <row r="130" spans="2:45" ht="15">
      <c r="B130" s="54"/>
      <c r="C130" s="120" t="s">
        <v>162</v>
      </c>
      <c r="D130" s="84"/>
      <c r="H130" s="84"/>
      <c r="I130" s="85"/>
      <c r="J130" s="212"/>
    </row>
    <row r="132" spans="2:45">
      <c r="B132" s="54"/>
      <c r="C132" s="148" t="s">
        <v>163</v>
      </c>
      <c r="D132" s="135"/>
      <c r="E132" s="136"/>
      <c r="F132" s="135"/>
      <c r="G132" s="137"/>
      <c r="H132" s="28"/>
      <c r="I132" s="83"/>
    </row>
    <row r="133" spans="2:45">
      <c r="B133" s="54"/>
      <c r="C133" s="66" t="s">
        <v>155</v>
      </c>
      <c r="D133" s="65"/>
      <c r="E133" s="110"/>
      <c r="F133" s="280">
        <f>COUNTIF(K144:K146,"C")</f>
        <v>3</v>
      </c>
      <c r="G133" s="281"/>
      <c r="H133" s="28"/>
      <c r="I133" s="121"/>
    </row>
    <row r="134" spans="2:45">
      <c r="B134" s="54"/>
      <c r="C134" s="66" t="s">
        <v>81</v>
      </c>
      <c r="D134" s="65"/>
      <c r="E134" s="110"/>
      <c r="F134" s="280">
        <f>COUNTIF(M144:M146,"CX")</f>
        <v>0</v>
      </c>
      <c r="G134" s="281"/>
      <c r="H134" s="28"/>
      <c r="I134" s="121"/>
    </row>
    <row r="135" spans="2:45">
      <c r="B135" s="54"/>
      <c r="C135" s="66" t="s">
        <v>82</v>
      </c>
      <c r="D135" s="65"/>
      <c r="E135" s="110"/>
      <c r="F135" s="280">
        <f>COUNTIF(O144:O146,"CX")</f>
        <v>0</v>
      </c>
      <c r="G135" s="281"/>
      <c r="H135" s="28"/>
      <c r="I135" s="121"/>
    </row>
    <row r="136" spans="2:45">
      <c r="B136" s="54"/>
      <c r="C136" s="66" t="s">
        <v>83</v>
      </c>
      <c r="D136" s="65"/>
      <c r="E136" s="110"/>
      <c r="F136" s="280">
        <f>F133-SUM(F134:G135)</f>
        <v>3</v>
      </c>
      <c r="G136" s="281"/>
      <c r="H136" s="28"/>
      <c r="I136" s="121"/>
    </row>
    <row r="137" spans="2:45" s="7" customFormat="1">
      <c r="B137" s="4"/>
      <c r="C137" s="67" t="s">
        <v>84</v>
      </c>
      <c r="D137" s="64"/>
      <c r="E137" s="112"/>
      <c r="F137" s="282">
        <f>F134/F133</f>
        <v>0</v>
      </c>
      <c r="G137" s="283"/>
      <c r="H137" s="27"/>
      <c r="I137" s="121"/>
      <c r="J137" s="209"/>
      <c r="K137" s="44"/>
      <c r="L137" s="44"/>
      <c r="M137" s="44"/>
      <c r="N137" s="44"/>
      <c r="O137" s="44"/>
      <c r="P137" s="44"/>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2:45">
      <c r="B138" s="54"/>
      <c r="C138" s="58"/>
      <c r="D138" s="28"/>
      <c r="E138" s="54"/>
      <c r="F138" s="28"/>
      <c r="G138" s="28"/>
      <c r="H138" s="28"/>
      <c r="I138" s="121"/>
    </row>
    <row r="139" spans="2:45">
      <c r="B139" s="54"/>
      <c r="C139" s="1"/>
      <c r="D139" s="1"/>
      <c r="E139" s="54"/>
      <c r="F139" s="286" t="s">
        <v>86</v>
      </c>
      <c r="G139" s="287"/>
      <c r="H139" s="1"/>
      <c r="I139" s="121"/>
    </row>
    <row r="140" spans="2:45">
      <c r="B140" s="54"/>
      <c r="C140" s="138" t="s">
        <v>164</v>
      </c>
      <c r="D140" s="135"/>
      <c r="E140" s="139"/>
      <c r="F140" s="276" t="str">
        <f>IF(F137&gt;=100%,"Aprovado","Reprovado")</f>
        <v>Reprovado</v>
      </c>
      <c r="G140" s="277"/>
      <c r="H140" s="28"/>
      <c r="I140" s="121"/>
    </row>
    <row r="142" spans="2:45">
      <c r="B142" s="2"/>
      <c r="D142" s="9"/>
      <c r="F142" s="141" t="s">
        <v>88</v>
      </c>
      <c r="G142" s="145"/>
      <c r="H142" s="9"/>
    </row>
    <row r="143" spans="2:45" ht="25.5" customHeight="1">
      <c r="B143" s="146"/>
      <c r="C143" s="149" t="s">
        <v>165</v>
      </c>
      <c r="D143" s="150" t="s">
        <v>90</v>
      </c>
      <c r="E143" s="143" t="s">
        <v>91</v>
      </c>
      <c r="F143" s="150" t="s">
        <v>65</v>
      </c>
      <c r="G143" s="150" t="s">
        <v>66</v>
      </c>
      <c r="H143" s="150" t="s">
        <v>92</v>
      </c>
      <c r="I143" s="151" t="s">
        <v>93</v>
      </c>
      <c r="J143" s="212"/>
      <c r="K143" s="269" t="s">
        <v>557</v>
      </c>
      <c r="L143" s="269" t="s">
        <v>558</v>
      </c>
      <c r="M143" s="269" t="s">
        <v>559</v>
      </c>
      <c r="N143" s="269" t="s">
        <v>560</v>
      </c>
      <c r="O143" s="269" t="s">
        <v>561</v>
      </c>
      <c r="P143" s="269" t="s">
        <v>562</v>
      </c>
    </row>
    <row r="144" spans="2:45" ht="75" customHeight="1">
      <c r="B144" s="146" t="s">
        <v>166</v>
      </c>
      <c r="C144" s="22" t="s">
        <v>167</v>
      </c>
      <c r="D144" s="10" t="s">
        <v>90</v>
      </c>
      <c r="E144" s="23" t="s">
        <v>91</v>
      </c>
      <c r="F144" s="158"/>
      <c r="G144" s="158"/>
      <c r="H144" s="93"/>
      <c r="I144" s="165"/>
      <c r="J144" s="212"/>
      <c r="K144" s="254" t="str">
        <f>CONCATENATE(D144,H144)</f>
        <v>C</v>
      </c>
      <c r="L144" s="254" t="str">
        <f>CONCATENATE(E144,H144)</f>
        <v>CMP</v>
      </c>
      <c r="M144" s="254" t="str">
        <f>CONCATENATE(D144,F144)</f>
        <v>C</v>
      </c>
      <c r="N144" s="254" t="str">
        <f>CONCATENATE(D144,E144,F144)</f>
        <v>CCMP</v>
      </c>
      <c r="O144" s="254" t="str">
        <f>CONCATENATE(D144,G144)</f>
        <v>C</v>
      </c>
      <c r="P144" s="254" t="str">
        <f>CONCATENATE(D144,E144,G144)</f>
        <v>CCMP</v>
      </c>
    </row>
    <row r="145" spans="2:45" ht="81.75" customHeight="1">
      <c r="B145" s="147" t="s">
        <v>168</v>
      </c>
      <c r="C145" s="26" t="s">
        <v>169</v>
      </c>
      <c r="D145" s="10" t="s">
        <v>90</v>
      </c>
      <c r="E145" s="10" t="s">
        <v>91</v>
      </c>
      <c r="F145" s="158"/>
      <c r="G145" s="158"/>
      <c r="H145" s="169"/>
      <c r="I145" s="165"/>
      <c r="J145" s="212"/>
      <c r="K145" s="254" t="str">
        <f t="shared" ref="K145:K146" si="12">CONCATENATE(D145,H145)</f>
        <v>C</v>
      </c>
      <c r="L145" s="254" t="str">
        <f t="shared" ref="L145:L146" si="13">CONCATENATE(E145,H145)</f>
        <v>CMP</v>
      </c>
      <c r="M145" s="254" t="str">
        <f t="shared" ref="M145:M146" si="14">CONCATENATE(D145,F145)</f>
        <v>C</v>
      </c>
      <c r="N145" s="254" t="str">
        <f t="shared" ref="N145:N146" si="15">CONCATENATE(D145,E145,F145)</f>
        <v>CCMP</v>
      </c>
      <c r="O145" s="254" t="str">
        <f t="shared" ref="O145:O146" si="16">CONCATENATE(D145,G145)</f>
        <v>C</v>
      </c>
      <c r="P145" s="254" t="str">
        <f t="shared" ref="P145:P146" si="17">CONCATENATE(D145,E145,G145)</f>
        <v>CCMP</v>
      </c>
    </row>
    <row r="146" spans="2:45" ht="58.5" customHeight="1">
      <c r="B146" s="146" t="s">
        <v>170</v>
      </c>
      <c r="C146" s="26" t="s">
        <v>171</v>
      </c>
      <c r="D146" s="10" t="s">
        <v>90</v>
      </c>
      <c r="E146" s="10" t="s">
        <v>91</v>
      </c>
      <c r="F146" s="158"/>
      <c r="G146" s="158"/>
      <c r="H146" s="169"/>
      <c r="I146" s="165"/>
      <c r="J146" s="212"/>
      <c r="K146" s="254" t="str">
        <f t="shared" si="12"/>
        <v>C</v>
      </c>
      <c r="L146" s="254" t="str">
        <f t="shared" si="13"/>
        <v>CMP</v>
      </c>
      <c r="M146" s="254" t="str">
        <f t="shared" si="14"/>
        <v>C</v>
      </c>
      <c r="N146" s="254" t="str">
        <f t="shared" si="15"/>
        <v>CCMP</v>
      </c>
      <c r="O146" s="254" t="str">
        <f t="shared" si="16"/>
        <v>C</v>
      </c>
      <c r="P146" s="254" t="str">
        <f t="shared" si="17"/>
        <v>CCMP</v>
      </c>
    </row>
    <row r="147" spans="2:45" ht="15">
      <c r="B147" s="54"/>
      <c r="C147" s="120" t="s">
        <v>162</v>
      </c>
      <c r="D147" s="84"/>
      <c r="H147" s="84"/>
      <c r="I147" s="85"/>
      <c r="J147" s="212"/>
    </row>
    <row r="149" spans="2:45">
      <c r="B149" s="54"/>
      <c r="C149" s="68" t="s">
        <v>172</v>
      </c>
      <c r="D149" s="70"/>
      <c r="E149" s="101"/>
      <c r="F149" s="70"/>
      <c r="G149" s="71"/>
      <c r="H149" s="28"/>
      <c r="I149" s="83"/>
    </row>
    <row r="150" spans="2:45">
      <c r="B150" s="54"/>
      <c r="C150" s="66" t="s">
        <v>80</v>
      </c>
      <c r="D150" s="65"/>
      <c r="E150" s="110"/>
      <c r="F150" s="280">
        <f>COUNTIF(K167:K170,"C")</f>
        <v>4</v>
      </c>
      <c r="G150" s="281"/>
      <c r="H150" s="28"/>
      <c r="I150" s="121"/>
    </row>
    <row r="151" spans="2:45">
      <c r="B151" s="54"/>
      <c r="C151" s="66" t="s">
        <v>81</v>
      </c>
      <c r="D151" s="65"/>
      <c r="E151" s="110"/>
      <c r="F151" s="280">
        <f>COUNTIF(M167:M170,"CX")</f>
        <v>0</v>
      </c>
      <c r="G151" s="281"/>
      <c r="H151" s="28"/>
      <c r="I151" s="121"/>
    </row>
    <row r="152" spans="2:45">
      <c r="B152" s="54"/>
      <c r="C152" s="66" t="s">
        <v>82</v>
      </c>
      <c r="D152" s="65"/>
      <c r="E152" s="110"/>
      <c r="F152" s="280">
        <f>COUNTIF(O167:O170,"CX")</f>
        <v>0</v>
      </c>
      <c r="G152" s="281"/>
      <c r="H152" s="28"/>
      <c r="I152" s="121"/>
    </row>
    <row r="153" spans="2:45">
      <c r="B153" s="54"/>
      <c r="C153" s="66" t="s">
        <v>83</v>
      </c>
      <c r="D153" s="65"/>
      <c r="E153" s="110"/>
      <c r="F153" s="280">
        <f>F150-SUM(F151:G152)</f>
        <v>4</v>
      </c>
      <c r="G153" s="281"/>
      <c r="H153" s="28"/>
      <c r="I153" s="121"/>
    </row>
    <row r="154" spans="2:45" s="7" customFormat="1">
      <c r="B154" s="4"/>
      <c r="C154" s="67" t="s">
        <v>84</v>
      </c>
      <c r="D154" s="64"/>
      <c r="E154" s="112"/>
      <c r="F154" s="282">
        <f>F151/F150</f>
        <v>0</v>
      </c>
      <c r="G154" s="283"/>
      <c r="H154" s="27"/>
      <c r="I154" s="121"/>
      <c r="J154" s="209"/>
      <c r="K154" s="44"/>
      <c r="L154" s="44"/>
      <c r="M154" s="44"/>
      <c r="N154" s="44"/>
      <c r="O154" s="44"/>
      <c r="P154" s="44"/>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2:45">
      <c r="B155" s="54"/>
      <c r="C155" s="58"/>
      <c r="D155" s="28"/>
      <c r="E155" s="54"/>
      <c r="F155" s="28"/>
      <c r="G155" s="28"/>
      <c r="H155" s="28"/>
      <c r="I155" s="121"/>
    </row>
    <row r="156" spans="2:45">
      <c r="B156" s="54"/>
      <c r="C156" s="66" t="s">
        <v>85</v>
      </c>
      <c r="D156" s="65"/>
      <c r="E156" s="110"/>
      <c r="F156" s="280">
        <f>COUNTIF(L167:L170,"CMP")</f>
        <v>4</v>
      </c>
      <c r="G156" s="281"/>
      <c r="H156" s="28"/>
      <c r="I156" s="121"/>
    </row>
    <row r="157" spans="2:45">
      <c r="B157" s="54"/>
      <c r="C157" s="66" t="s">
        <v>81</v>
      </c>
      <c r="D157" s="65"/>
      <c r="E157" s="110"/>
      <c r="F157" s="280">
        <f>COUNTIF(N167:N170,"CCMPX")</f>
        <v>0</v>
      </c>
      <c r="G157" s="281"/>
      <c r="H157" s="28"/>
      <c r="I157" s="121"/>
    </row>
    <row r="158" spans="2:45">
      <c r="B158" s="54"/>
      <c r="C158" s="66" t="s">
        <v>82</v>
      </c>
      <c r="D158" s="65"/>
      <c r="E158" s="110"/>
      <c r="F158" s="280">
        <f>COUNTIF(P167:P170,"CCMPX")</f>
        <v>0</v>
      </c>
      <c r="G158" s="281"/>
      <c r="H158" s="28"/>
      <c r="I158" s="121"/>
    </row>
    <row r="159" spans="2:45">
      <c r="B159" s="54"/>
      <c r="C159" s="66" t="s">
        <v>83</v>
      </c>
      <c r="D159" s="65"/>
      <c r="E159" s="110"/>
      <c r="F159" s="280">
        <f>F156-SUM(F157:G158)</f>
        <v>4</v>
      </c>
      <c r="G159" s="281"/>
      <c r="H159" s="28"/>
      <c r="I159" s="121"/>
    </row>
    <row r="160" spans="2:45" s="7" customFormat="1">
      <c r="B160" s="4"/>
      <c r="C160" s="67" t="s">
        <v>84</v>
      </c>
      <c r="D160" s="64"/>
      <c r="E160" s="112"/>
      <c r="F160" s="282">
        <f>F157/F156</f>
        <v>0</v>
      </c>
      <c r="G160" s="283"/>
      <c r="H160" s="27"/>
      <c r="I160" s="121"/>
      <c r="J160" s="209"/>
      <c r="K160" s="44"/>
      <c r="L160" s="44"/>
      <c r="M160" s="44"/>
      <c r="N160" s="44"/>
      <c r="O160" s="44"/>
      <c r="P160" s="44"/>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2:16">
      <c r="B161" s="54"/>
      <c r="C161" s="58"/>
      <c r="D161" s="28"/>
      <c r="E161" s="54"/>
      <c r="F161" s="28"/>
      <c r="G161" s="28"/>
      <c r="H161" s="28"/>
      <c r="I161" s="121"/>
    </row>
    <row r="162" spans="2:16">
      <c r="B162" s="54"/>
      <c r="C162" s="1"/>
      <c r="D162" s="1"/>
      <c r="E162" s="54"/>
      <c r="F162" s="284" t="s">
        <v>86</v>
      </c>
      <c r="G162" s="285"/>
      <c r="H162" s="1"/>
      <c r="I162" s="121"/>
    </row>
    <row r="163" spans="2:16">
      <c r="B163" s="54"/>
      <c r="C163" s="69" t="s">
        <v>173</v>
      </c>
      <c r="D163" s="70"/>
      <c r="E163" s="102"/>
      <c r="F163" s="276" t="str">
        <f>IF(SUM(F154,F160)&gt;=AB5,"Aprovado","Reprovado")</f>
        <v>Reprovado</v>
      </c>
      <c r="G163" s="277"/>
      <c r="H163" s="28"/>
      <c r="I163" s="121"/>
    </row>
    <row r="165" spans="2:16">
      <c r="B165" s="2"/>
      <c r="D165" s="9"/>
      <c r="F165" s="33" t="s">
        <v>88</v>
      </c>
      <c r="G165" s="34"/>
      <c r="H165" s="9"/>
    </row>
    <row r="166" spans="2:16" ht="13.5">
      <c r="B166" s="14"/>
      <c r="C166" s="33" t="s">
        <v>174</v>
      </c>
      <c r="D166" s="11" t="s">
        <v>90</v>
      </c>
      <c r="E166" s="30" t="s">
        <v>91</v>
      </c>
      <c r="F166" s="20" t="s">
        <v>65</v>
      </c>
      <c r="G166" s="20" t="s">
        <v>66</v>
      </c>
      <c r="H166" s="20" t="s">
        <v>92</v>
      </c>
      <c r="I166" s="12" t="s">
        <v>93</v>
      </c>
      <c r="J166" s="212"/>
      <c r="K166" s="269" t="s">
        <v>557</v>
      </c>
      <c r="L166" s="269" t="s">
        <v>558</v>
      </c>
      <c r="M166" s="269" t="s">
        <v>559</v>
      </c>
      <c r="N166" s="269" t="s">
        <v>560</v>
      </c>
      <c r="O166" s="269" t="s">
        <v>561</v>
      </c>
      <c r="P166" s="269" t="s">
        <v>562</v>
      </c>
    </row>
    <row r="167" spans="2:16" ht="33.75" customHeight="1">
      <c r="B167" s="42" t="s">
        <v>175</v>
      </c>
      <c r="C167" s="55" t="s">
        <v>176</v>
      </c>
      <c r="D167" s="10" t="s">
        <v>90</v>
      </c>
      <c r="E167" s="10" t="s">
        <v>91</v>
      </c>
      <c r="F167" s="13"/>
      <c r="G167" s="13"/>
      <c r="H167" s="169"/>
      <c r="I167" s="165"/>
      <c r="J167" s="212"/>
      <c r="K167" s="254" t="str">
        <f>CONCATENATE(D167,H167)</f>
        <v>C</v>
      </c>
      <c r="L167" s="254" t="str">
        <f>CONCATENATE(E167,H167)</f>
        <v>CMP</v>
      </c>
      <c r="M167" s="254" t="str">
        <f>CONCATENATE(D167,F167)</f>
        <v>C</v>
      </c>
      <c r="N167" s="254" t="str">
        <f>CONCATENATE(D167,E167,F167)</f>
        <v>CCMP</v>
      </c>
      <c r="O167" s="254" t="str">
        <f>CONCATENATE(D167,G167)</f>
        <v>C</v>
      </c>
      <c r="P167" s="254" t="str">
        <f>CONCATENATE(D167,E167,G167)</f>
        <v>CCMP</v>
      </c>
    </row>
    <row r="168" spans="2:16" ht="38.25">
      <c r="B168" s="42" t="s">
        <v>177</v>
      </c>
      <c r="C168" s="22" t="s">
        <v>178</v>
      </c>
      <c r="D168" s="10" t="s">
        <v>90</v>
      </c>
      <c r="E168" s="23" t="s">
        <v>91</v>
      </c>
      <c r="F168" s="13"/>
      <c r="G168" s="13"/>
      <c r="H168" s="93"/>
      <c r="I168" s="165"/>
      <c r="J168" s="212"/>
      <c r="K168" s="254" t="str">
        <f t="shared" ref="K168:K170" si="18">CONCATENATE(D168,H168)</f>
        <v>C</v>
      </c>
      <c r="L168" s="254" t="str">
        <f t="shared" ref="L168:L170" si="19">CONCATENATE(E168,H168)</f>
        <v>CMP</v>
      </c>
      <c r="M168" s="254" t="str">
        <f t="shared" ref="M168:M170" si="20">CONCATENATE(D168,F168)</f>
        <v>C</v>
      </c>
      <c r="N168" s="254" t="str">
        <f t="shared" ref="N168:N170" si="21">CONCATENATE(D168,E168,F168)</f>
        <v>CCMP</v>
      </c>
      <c r="O168" s="254" t="str">
        <f t="shared" ref="O168:O170" si="22">CONCATENATE(D168,G168)</f>
        <v>C</v>
      </c>
      <c r="P168" s="254" t="str">
        <f t="shared" ref="P168:P170" si="23">CONCATENATE(D168,E168,G168)</f>
        <v>CCMP</v>
      </c>
    </row>
    <row r="169" spans="2:16" ht="36.75" customHeight="1">
      <c r="B169" s="42" t="s">
        <v>179</v>
      </c>
      <c r="C169" s="22" t="s">
        <v>180</v>
      </c>
      <c r="D169" s="10" t="s">
        <v>90</v>
      </c>
      <c r="E169" s="23" t="s">
        <v>91</v>
      </c>
      <c r="F169" s="13"/>
      <c r="G169" s="13"/>
      <c r="H169" s="93"/>
      <c r="I169" s="165"/>
      <c r="J169" s="212"/>
      <c r="K169" s="254" t="str">
        <f t="shared" si="18"/>
        <v>C</v>
      </c>
      <c r="L169" s="254" t="str">
        <f t="shared" si="19"/>
        <v>CMP</v>
      </c>
      <c r="M169" s="254" t="str">
        <f t="shared" si="20"/>
        <v>C</v>
      </c>
      <c r="N169" s="254" t="str">
        <f t="shared" si="21"/>
        <v>CCMP</v>
      </c>
      <c r="O169" s="254" t="str">
        <f t="shared" si="22"/>
        <v>C</v>
      </c>
      <c r="P169" s="254" t="str">
        <f t="shared" si="23"/>
        <v>CCMP</v>
      </c>
    </row>
    <row r="170" spans="2:16" ht="48" customHeight="1">
      <c r="B170" s="42" t="s">
        <v>181</v>
      </c>
      <c r="C170" s="22" t="s">
        <v>182</v>
      </c>
      <c r="D170" s="10" t="s">
        <v>90</v>
      </c>
      <c r="E170" s="23" t="s">
        <v>91</v>
      </c>
      <c r="F170" s="13"/>
      <c r="G170" s="13"/>
      <c r="H170" s="93"/>
      <c r="I170" s="165"/>
      <c r="J170" s="212"/>
      <c r="K170" s="254" t="str">
        <f t="shared" si="18"/>
        <v>C</v>
      </c>
      <c r="L170" s="254" t="str">
        <f t="shared" si="19"/>
        <v>CMP</v>
      </c>
      <c r="M170" s="254" t="str">
        <f t="shared" si="20"/>
        <v>C</v>
      </c>
      <c r="N170" s="254" t="str">
        <f t="shared" si="21"/>
        <v>CCMP</v>
      </c>
      <c r="O170" s="254" t="str">
        <f t="shared" si="22"/>
        <v>C</v>
      </c>
      <c r="P170" s="254" t="str">
        <f t="shared" si="23"/>
        <v>CCMP</v>
      </c>
    </row>
    <row r="171" spans="2:16" ht="15">
      <c r="B171" s="54"/>
      <c r="C171" s="120" t="s">
        <v>162</v>
      </c>
      <c r="D171" s="84"/>
      <c r="H171" s="84"/>
      <c r="I171" s="85"/>
      <c r="J171" s="212"/>
    </row>
    <row r="173" spans="2:16">
      <c r="B173" s="54"/>
      <c r="C173" s="134" t="s">
        <v>183</v>
      </c>
      <c r="D173" s="135"/>
      <c r="E173" s="136"/>
      <c r="F173" s="135"/>
      <c r="G173" s="137"/>
      <c r="H173" s="28"/>
      <c r="I173" s="83"/>
    </row>
    <row r="174" spans="2:16">
      <c r="B174" s="54"/>
      <c r="C174" s="66" t="s">
        <v>80</v>
      </c>
      <c r="D174" s="65"/>
      <c r="E174" s="110"/>
      <c r="F174" s="280">
        <f>COUNTIF(K191:K197,"C")</f>
        <v>7</v>
      </c>
      <c r="G174" s="281"/>
      <c r="H174" s="28"/>
      <c r="I174" s="121"/>
    </row>
    <row r="175" spans="2:16">
      <c r="B175" s="54"/>
      <c r="C175" s="66" t="s">
        <v>81</v>
      </c>
      <c r="D175" s="65"/>
      <c r="E175" s="110"/>
      <c r="F175" s="280">
        <f>COUNTIF(M191:M197,"CX")</f>
        <v>0</v>
      </c>
      <c r="G175" s="281"/>
      <c r="H175" s="28"/>
      <c r="I175" s="121"/>
    </row>
    <row r="176" spans="2:16">
      <c r="B176" s="54"/>
      <c r="C176" s="66" t="s">
        <v>82</v>
      </c>
      <c r="D176" s="65"/>
      <c r="E176" s="110"/>
      <c r="F176" s="280">
        <f>COUNTIF(O191:O197,"CX")</f>
        <v>0</v>
      </c>
      <c r="G176" s="281"/>
      <c r="H176" s="28"/>
      <c r="I176" s="121"/>
    </row>
    <row r="177" spans="2:45">
      <c r="B177" s="54"/>
      <c r="C177" s="66" t="s">
        <v>83</v>
      </c>
      <c r="D177" s="65"/>
      <c r="E177" s="110"/>
      <c r="F177" s="280">
        <f>F174-SUM(F175:G176)</f>
        <v>7</v>
      </c>
      <c r="G177" s="281"/>
      <c r="H177" s="28"/>
      <c r="I177" s="121"/>
    </row>
    <row r="178" spans="2:45" s="7" customFormat="1">
      <c r="B178" s="4"/>
      <c r="C178" s="67" t="s">
        <v>84</v>
      </c>
      <c r="D178" s="64"/>
      <c r="E178" s="112"/>
      <c r="F178" s="282">
        <f>F175/F174</f>
        <v>0</v>
      </c>
      <c r="G178" s="283"/>
      <c r="H178" s="27"/>
      <c r="I178" s="121"/>
      <c r="J178" s="209"/>
      <c r="K178" s="44"/>
      <c r="L178" s="44"/>
      <c r="M178" s="44"/>
      <c r="N178" s="44"/>
      <c r="O178" s="44"/>
      <c r="P178" s="44"/>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2:45">
      <c r="B179" s="54"/>
      <c r="C179" s="58"/>
      <c r="D179" s="28"/>
      <c r="E179" s="54"/>
      <c r="F179" s="92"/>
      <c r="G179" s="92"/>
      <c r="H179" s="28"/>
      <c r="I179" s="121"/>
    </row>
    <row r="180" spans="2:45">
      <c r="B180" s="54"/>
      <c r="C180" s="66" t="s">
        <v>85</v>
      </c>
      <c r="D180" s="65"/>
      <c r="E180" s="110"/>
      <c r="F180" s="280">
        <f>COUNTIF(L191:L197,"CMP")</f>
        <v>7</v>
      </c>
      <c r="G180" s="281"/>
      <c r="H180" s="28"/>
      <c r="I180" s="121"/>
    </row>
    <row r="181" spans="2:45">
      <c r="B181" s="54"/>
      <c r="C181" s="66" t="s">
        <v>81</v>
      </c>
      <c r="D181" s="65"/>
      <c r="E181" s="110"/>
      <c r="F181" s="280">
        <f>COUNTIF(N191:N197,"CCMPX")</f>
        <v>0</v>
      </c>
      <c r="G181" s="281"/>
      <c r="H181" s="28"/>
      <c r="I181" s="121"/>
    </row>
    <row r="182" spans="2:45">
      <c r="B182" s="54"/>
      <c r="C182" s="66" t="s">
        <v>82</v>
      </c>
      <c r="D182" s="65"/>
      <c r="E182" s="110"/>
      <c r="F182" s="280">
        <f>COUNTIF(P191:P197,"CCMPX")</f>
        <v>0</v>
      </c>
      <c r="G182" s="281"/>
      <c r="H182" s="28"/>
      <c r="I182" s="121"/>
    </row>
    <row r="183" spans="2:45">
      <c r="B183" s="54"/>
      <c r="C183" s="66" t="s">
        <v>83</v>
      </c>
      <c r="D183" s="65"/>
      <c r="E183" s="110"/>
      <c r="F183" s="280">
        <f>F180-SUM(F181:G182)</f>
        <v>7</v>
      </c>
      <c r="G183" s="281"/>
      <c r="H183" s="28"/>
      <c r="I183" s="121"/>
    </row>
    <row r="184" spans="2:45" s="7" customFormat="1">
      <c r="B184" s="4"/>
      <c r="C184" s="67" t="s">
        <v>84</v>
      </c>
      <c r="D184" s="64"/>
      <c r="E184" s="112"/>
      <c r="F184" s="282">
        <f>F181/F180</f>
        <v>0</v>
      </c>
      <c r="G184" s="283"/>
      <c r="H184" s="27"/>
      <c r="I184" s="121"/>
      <c r="J184" s="209"/>
      <c r="K184" s="44"/>
      <c r="L184" s="44"/>
      <c r="M184" s="44"/>
      <c r="N184" s="44"/>
      <c r="O184" s="44"/>
      <c r="P184" s="44"/>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2:45">
      <c r="B185" s="54"/>
      <c r="C185" s="58"/>
      <c r="D185" s="28"/>
      <c r="E185" s="54"/>
      <c r="F185" s="292"/>
      <c r="G185" s="293"/>
      <c r="H185" s="28"/>
      <c r="I185" s="121"/>
    </row>
    <row r="186" spans="2:45">
      <c r="B186" s="54"/>
      <c r="C186" s="1"/>
      <c r="D186" s="1"/>
      <c r="E186" s="54"/>
      <c r="F186" s="286" t="s">
        <v>86</v>
      </c>
      <c r="G186" s="287"/>
      <c r="H186" s="1"/>
      <c r="I186" s="121"/>
    </row>
    <row r="187" spans="2:45">
      <c r="B187" s="54"/>
      <c r="C187" s="138" t="s">
        <v>184</v>
      </c>
      <c r="D187" s="135"/>
      <c r="E187" s="139"/>
      <c r="F187" s="276" t="str">
        <f>IF(SUM(F178,F184)&gt;=AB5,"Aprovado","Reprovado")</f>
        <v>Reprovado</v>
      </c>
      <c r="G187" s="277"/>
      <c r="H187" s="28"/>
      <c r="I187" s="121"/>
    </row>
    <row r="189" spans="2:45">
      <c r="B189" s="2"/>
      <c r="D189" s="9"/>
      <c r="F189" s="141" t="s">
        <v>88</v>
      </c>
      <c r="G189" s="145"/>
      <c r="H189" s="9"/>
    </row>
    <row r="190" spans="2:45" ht="13.5">
      <c r="B190" s="152"/>
      <c r="C190" s="141" t="s">
        <v>185</v>
      </c>
      <c r="D190" s="150" t="s">
        <v>90</v>
      </c>
      <c r="E190" s="143" t="s">
        <v>91</v>
      </c>
      <c r="F190" s="150" t="s">
        <v>65</v>
      </c>
      <c r="G190" s="150" t="s">
        <v>66</v>
      </c>
      <c r="H190" s="150" t="s">
        <v>92</v>
      </c>
      <c r="I190" s="144" t="s">
        <v>93</v>
      </c>
      <c r="J190" s="212"/>
      <c r="K190" s="269" t="s">
        <v>557</v>
      </c>
      <c r="L190" s="269" t="s">
        <v>558</v>
      </c>
      <c r="M190" s="269" t="s">
        <v>559</v>
      </c>
      <c r="N190" s="269" t="s">
        <v>560</v>
      </c>
      <c r="O190" s="269" t="s">
        <v>561</v>
      </c>
      <c r="P190" s="269" t="s">
        <v>562</v>
      </c>
    </row>
    <row r="191" spans="2:45" ht="51">
      <c r="B191" s="146" t="s">
        <v>186</v>
      </c>
      <c r="C191" s="22" t="s">
        <v>187</v>
      </c>
      <c r="D191" s="10" t="s">
        <v>90</v>
      </c>
      <c r="E191" s="10" t="s">
        <v>91</v>
      </c>
      <c r="F191" s="158"/>
      <c r="G191" s="158"/>
      <c r="H191" s="169"/>
      <c r="I191" s="165"/>
      <c r="J191" s="212"/>
      <c r="K191" s="254" t="str">
        <f>CONCATENATE(D191,H191)</f>
        <v>C</v>
      </c>
      <c r="L191" s="254" t="str">
        <f>CONCATENATE(E191,H191)</f>
        <v>CMP</v>
      </c>
      <c r="M191" s="254" t="str">
        <f>CONCATENATE(D191,F191)</f>
        <v>C</v>
      </c>
      <c r="N191" s="254" t="str">
        <f>CONCATENATE(D191,E191,F191)</f>
        <v>CCMP</v>
      </c>
      <c r="O191" s="254" t="str">
        <f>CONCATENATE(D191,G191)</f>
        <v>C</v>
      </c>
      <c r="P191" s="254" t="str">
        <f>CONCATENATE(D191,E191,G191)</f>
        <v>CCMP</v>
      </c>
    </row>
    <row r="192" spans="2:45" ht="38.25">
      <c r="B192" s="147" t="s">
        <v>188</v>
      </c>
      <c r="C192" s="26" t="s">
        <v>189</v>
      </c>
      <c r="D192" s="10" t="s">
        <v>90</v>
      </c>
      <c r="E192" s="23" t="s">
        <v>91</v>
      </c>
      <c r="F192" s="158"/>
      <c r="G192" s="158"/>
      <c r="H192" s="93"/>
      <c r="I192" s="165"/>
      <c r="J192" s="212"/>
      <c r="K192" s="254" t="str">
        <f t="shared" ref="K192:K197" si="24">CONCATENATE(D192,H192)</f>
        <v>C</v>
      </c>
      <c r="L192" s="254" t="str">
        <f t="shared" ref="L192:L197" si="25">CONCATENATE(E192,H192)</f>
        <v>CMP</v>
      </c>
      <c r="M192" s="254" t="str">
        <f t="shared" ref="M192:M197" si="26">CONCATENATE(D192,F192)</f>
        <v>C</v>
      </c>
      <c r="N192" s="254" t="str">
        <f t="shared" ref="N192:N197" si="27">CONCATENATE(D192,E192,F192)</f>
        <v>CCMP</v>
      </c>
      <c r="O192" s="254" t="str">
        <f t="shared" ref="O192:O196" si="28">CONCATENATE(D192,G192)</f>
        <v>C</v>
      </c>
      <c r="P192" s="254" t="str">
        <f t="shared" ref="P192:P196" si="29">CONCATENATE(D192,E192,G192)</f>
        <v>CCMP</v>
      </c>
    </row>
    <row r="193" spans="2:45">
      <c r="B193" s="147" t="s">
        <v>190</v>
      </c>
      <c r="C193" s="22" t="s">
        <v>191</v>
      </c>
      <c r="D193" s="10" t="s">
        <v>90</v>
      </c>
      <c r="E193" s="23" t="s">
        <v>91</v>
      </c>
      <c r="F193" s="158"/>
      <c r="G193" s="158"/>
      <c r="H193" s="169"/>
      <c r="I193" s="184"/>
      <c r="J193" s="212"/>
      <c r="K193" s="254" t="str">
        <f t="shared" si="24"/>
        <v>C</v>
      </c>
      <c r="L193" s="254" t="str">
        <f t="shared" si="25"/>
        <v>CMP</v>
      </c>
      <c r="M193" s="254" t="str">
        <f t="shared" si="26"/>
        <v>C</v>
      </c>
      <c r="N193" s="254" t="str">
        <f t="shared" si="27"/>
        <v>CCMP</v>
      </c>
      <c r="O193" s="254" t="str">
        <f t="shared" si="28"/>
        <v>C</v>
      </c>
      <c r="P193" s="254" t="str">
        <f t="shared" si="29"/>
        <v>CCMP</v>
      </c>
    </row>
    <row r="194" spans="2:45" ht="25.5">
      <c r="B194" s="147" t="s">
        <v>192</v>
      </c>
      <c r="C194" s="22" t="s">
        <v>193</v>
      </c>
      <c r="D194" s="10" t="s">
        <v>90</v>
      </c>
      <c r="E194" s="23" t="s">
        <v>91</v>
      </c>
      <c r="F194" s="158"/>
      <c r="G194" s="158"/>
      <c r="H194" s="169"/>
      <c r="I194" s="184"/>
      <c r="J194" s="212"/>
      <c r="K194" s="254" t="str">
        <f t="shared" si="24"/>
        <v>C</v>
      </c>
      <c r="L194" s="254" t="str">
        <f t="shared" si="25"/>
        <v>CMP</v>
      </c>
      <c r="M194" s="254" t="str">
        <f t="shared" si="26"/>
        <v>C</v>
      </c>
      <c r="N194" s="254" t="str">
        <f t="shared" si="27"/>
        <v>CCMP</v>
      </c>
      <c r="O194" s="254" t="str">
        <f t="shared" si="28"/>
        <v>C</v>
      </c>
      <c r="P194" s="254" t="str">
        <f t="shared" si="29"/>
        <v>CCMP</v>
      </c>
    </row>
    <row r="195" spans="2:45" ht="25.5">
      <c r="B195" s="147" t="s">
        <v>194</v>
      </c>
      <c r="C195" s="22" t="s">
        <v>195</v>
      </c>
      <c r="D195" s="10" t="s">
        <v>90</v>
      </c>
      <c r="E195" s="23" t="s">
        <v>91</v>
      </c>
      <c r="F195" s="158"/>
      <c r="G195" s="158"/>
      <c r="H195" s="169"/>
      <c r="I195" s="184"/>
      <c r="J195" s="212"/>
      <c r="K195" s="254" t="str">
        <f t="shared" si="24"/>
        <v>C</v>
      </c>
      <c r="L195" s="254" t="str">
        <f t="shared" si="25"/>
        <v>CMP</v>
      </c>
      <c r="M195" s="254" t="str">
        <f t="shared" si="26"/>
        <v>C</v>
      </c>
      <c r="N195" s="254" t="str">
        <f t="shared" si="27"/>
        <v>CCMP</v>
      </c>
      <c r="O195" s="254" t="str">
        <f t="shared" si="28"/>
        <v>C</v>
      </c>
      <c r="P195" s="254" t="str">
        <f t="shared" si="29"/>
        <v>CCMP</v>
      </c>
    </row>
    <row r="196" spans="2:45" ht="25.5">
      <c r="B196" s="147" t="s">
        <v>196</v>
      </c>
      <c r="C196" s="22" t="s">
        <v>197</v>
      </c>
      <c r="D196" s="10" t="s">
        <v>90</v>
      </c>
      <c r="E196" s="23" t="s">
        <v>91</v>
      </c>
      <c r="F196" s="158"/>
      <c r="G196" s="158"/>
      <c r="H196" s="169"/>
      <c r="I196" s="184"/>
      <c r="J196" s="212"/>
      <c r="K196" s="254" t="str">
        <f t="shared" si="24"/>
        <v>C</v>
      </c>
      <c r="L196" s="254" t="str">
        <f t="shared" si="25"/>
        <v>CMP</v>
      </c>
      <c r="M196" s="254" t="str">
        <f t="shared" si="26"/>
        <v>C</v>
      </c>
      <c r="N196" s="254" t="str">
        <f t="shared" si="27"/>
        <v>CCMP</v>
      </c>
      <c r="O196" s="254" t="str">
        <f t="shared" si="28"/>
        <v>C</v>
      </c>
      <c r="P196" s="254" t="str">
        <f t="shared" si="29"/>
        <v>CCMP</v>
      </c>
    </row>
    <row r="197" spans="2:45" ht="25.5">
      <c r="B197" s="147" t="s">
        <v>198</v>
      </c>
      <c r="C197" s="26" t="s">
        <v>199</v>
      </c>
      <c r="D197" s="10" t="s">
        <v>90</v>
      </c>
      <c r="E197" s="23" t="s">
        <v>91</v>
      </c>
      <c r="F197" s="158"/>
      <c r="G197" s="158"/>
      <c r="H197" s="93"/>
      <c r="I197" s="184"/>
      <c r="J197" s="212"/>
      <c r="K197" s="254" t="str">
        <f t="shared" si="24"/>
        <v>C</v>
      </c>
      <c r="L197" s="254" t="str">
        <f t="shared" si="25"/>
        <v>CMP</v>
      </c>
      <c r="M197" s="254" t="str">
        <f t="shared" si="26"/>
        <v>C</v>
      </c>
      <c r="N197" s="254" t="str">
        <f t="shared" si="27"/>
        <v>CCMP</v>
      </c>
      <c r="O197" s="254" t="str">
        <f>CONCATENATE(D197,G197)</f>
        <v>C</v>
      </c>
      <c r="P197" s="254" t="str">
        <f>CONCATENATE(D197,E197,G197)</f>
        <v>CCMP</v>
      </c>
    </row>
    <row r="198" spans="2:45" ht="15">
      <c r="B198" s="54"/>
      <c r="C198" s="120" t="s">
        <v>162</v>
      </c>
      <c r="D198" s="84"/>
      <c r="H198" s="84"/>
      <c r="I198" s="85"/>
      <c r="J198" s="212"/>
    </row>
    <row r="200" spans="2:45" ht="25.5" customHeight="1">
      <c r="B200" s="54"/>
      <c r="C200" s="72" t="s">
        <v>200</v>
      </c>
      <c r="D200" s="70"/>
      <c r="E200" s="101"/>
      <c r="F200" s="70"/>
      <c r="G200" s="71"/>
      <c r="H200" s="28"/>
      <c r="I200" s="83"/>
    </row>
    <row r="201" spans="2:45">
      <c r="B201" s="54"/>
      <c r="C201" s="66" t="s">
        <v>80</v>
      </c>
      <c r="D201" s="65"/>
      <c r="E201" s="110"/>
      <c r="F201" s="280">
        <f>COUNTIF(K220:K335,"C")</f>
        <v>100</v>
      </c>
      <c r="G201" s="281"/>
      <c r="H201" s="28"/>
      <c r="I201" s="121"/>
    </row>
    <row r="202" spans="2:45">
      <c r="B202" s="54"/>
      <c r="C202" s="66" t="s">
        <v>81</v>
      </c>
      <c r="D202" s="65"/>
      <c r="E202" s="110"/>
      <c r="F202" s="280">
        <f>COUNTIF(M220:M335,"CX")</f>
        <v>0</v>
      </c>
      <c r="G202" s="281"/>
      <c r="H202" s="28"/>
      <c r="I202" s="121"/>
    </row>
    <row r="203" spans="2:45">
      <c r="B203" s="54"/>
      <c r="C203" s="66" t="s">
        <v>82</v>
      </c>
      <c r="D203" s="65"/>
      <c r="E203" s="110"/>
      <c r="F203" s="280">
        <f>COUNTIF(O220:O335,"CX")</f>
        <v>0</v>
      </c>
      <c r="G203" s="281"/>
      <c r="H203" s="28"/>
      <c r="I203" s="121"/>
    </row>
    <row r="204" spans="2:45">
      <c r="B204" s="54"/>
      <c r="C204" s="66" t="s">
        <v>83</v>
      </c>
      <c r="D204" s="65"/>
      <c r="E204" s="110"/>
      <c r="F204" s="280">
        <f>F201-SUM(F202:G203)</f>
        <v>100</v>
      </c>
      <c r="G204" s="281"/>
      <c r="H204" s="28"/>
      <c r="I204" s="121"/>
    </row>
    <row r="205" spans="2:45" s="7" customFormat="1">
      <c r="B205" s="4"/>
      <c r="C205" s="67" t="s">
        <v>84</v>
      </c>
      <c r="D205" s="64"/>
      <c r="E205" s="112"/>
      <c r="F205" s="282">
        <f>F202/F201</f>
        <v>0</v>
      </c>
      <c r="G205" s="283"/>
      <c r="H205" s="27"/>
      <c r="I205" s="121"/>
      <c r="J205" s="209"/>
      <c r="K205" s="44"/>
      <c r="L205" s="44"/>
      <c r="M205" s="44"/>
      <c r="N205" s="44"/>
      <c r="O205" s="44"/>
      <c r="P205" s="44"/>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2:45">
      <c r="B206" s="54"/>
      <c r="C206" s="58"/>
      <c r="D206" s="28"/>
      <c r="E206" s="54"/>
      <c r="F206" s="28"/>
      <c r="G206" s="28"/>
      <c r="H206" s="28"/>
      <c r="I206" s="121"/>
    </row>
    <row r="207" spans="2:45">
      <c r="B207" s="54"/>
      <c r="C207" s="66" t="s">
        <v>85</v>
      </c>
      <c r="D207" s="65"/>
      <c r="E207" s="110"/>
      <c r="F207" s="280">
        <f>COUNTIF(L220:L335,"CMP")</f>
        <v>27</v>
      </c>
      <c r="G207" s="281"/>
      <c r="H207" s="28"/>
      <c r="I207" s="121"/>
    </row>
    <row r="208" spans="2:45">
      <c r="B208" s="54"/>
      <c r="C208" s="66" t="s">
        <v>81</v>
      </c>
      <c r="D208" s="65"/>
      <c r="E208" s="110"/>
      <c r="F208" s="280">
        <f>COUNTIF(N220:N335,"CCMPX")</f>
        <v>0</v>
      </c>
      <c r="G208" s="281"/>
      <c r="H208" s="28"/>
      <c r="I208" s="121"/>
    </row>
    <row r="209" spans="2:45">
      <c r="B209" s="54"/>
      <c r="C209" s="66" t="s">
        <v>82</v>
      </c>
      <c r="D209" s="65"/>
      <c r="E209" s="110"/>
      <c r="F209" s="280">
        <f>COUNTIF(P220:P335,"CCMPX")</f>
        <v>0</v>
      </c>
      <c r="G209" s="281"/>
      <c r="H209" s="28"/>
      <c r="I209" s="121"/>
    </row>
    <row r="210" spans="2:45">
      <c r="B210" s="54"/>
      <c r="C210" s="66" t="s">
        <v>83</v>
      </c>
      <c r="D210" s="65"/>
      <c r="E210" s="110"/>
      <c r="F210" s="280">
        <f>F207-SUM(F208:G209)</f>
        <v>27</v>
      </c>
      <c r="G210" s="281"/>
      <c r="H210" s="28"/>
      <c r="I210" s="121"/>
    </row>
    <row r="211" spans="2:45" s="7" customFormat="1">
      <c r="B211" s="4"/>
      <c r="C211" s="67" t="s">
        <v>84</v>
      </c>
      <c r="D211" s="64"/>
      <c r="E211" s="112"/>
      <c r="F211" s="282">
        <f>F208/F207</f>
        <v>0</v>
      </c>
      <c r="G211" s="283"/>
      <c r="H211" s="27"/>
      <c r="I211" s="121"/>
      <c r="J211" s="209"/>
      <c r="K211" s="44"/>
      <c r="L211" s="44"/>
      <c r="M211" s="44"/>
      <c r="N211" s="44"/>
      <c r="O211" s="44"/>
      <c r="P211" s="44"/>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2:45">
      <c r="B212" s="54"/>
      <c r="C212" s="58"/>
      <c r="D212" s="28"/>
      <c r="E212" s="54"/>
      <c r="F212" s="28"/>
      <c r="G212" s="28"/>
      <c r="H212" s="28"/>
      <c r="I212" s="121"/>
    </row>
    <row r="213" spans="2:45">
      <c r="B213" s="54"/>
      <c r="C213" s="1"/>
      <c r="D213" s="1"/>
      <c r="E213" s="54"/>
      <c r="F213" s="284" t="s">
        <v>86</v>
      </c>
      <c r="G213" s="285"/>
      <c r="H213" s="1"/>
      <c r="I213" s="121"/>
    </row>
    <row r="214" spans="2:45">
      <c r="B214" s="54"/>
      <c r="C214" s="69" t="s">
        <v>201</v>
      </c>
      <c r="D214" s="70"/>
      <c r="E214" s="102"/>
      <c r="F214" s="276" t="str">
        <f>IF(F205&lt;$AB$4,"REPROVADO",IF(F211&lt;100%,"REPROVADO","APROVADO"))</f>
        <v>REPROVADO</v>
      </c>
      <c r="G214" s="277"/>
      <c r="H214" s="28"/>
      <c r="I214" s="121"/>
    </row>
    <row r="215" spans="2:45">
      <c r="F215" s="54" t="s">
        <v>202</v>
      </c>
    </row>
    <row r="216" spans="2:45">
      <c r="B216" s="2"/>
      <c r="D216" s="9"/>
      <c r="F216" s="290" t="s">
        <v>88</v>
      </c>
      <c r="G216" s="291"/>
      <c r="H216" s="9"/>
    </row>
    <row r="217" spans="2:45">
      <c r="B217" s="49"/>
      <c r="C217" s="43" t="s">
        <v>203</v>
      </c>
      <c r="D217" s="11" t="s">
        <v>90</v>
      </c>
      <c r="E217" s="30" t="s">
        <v>91</v>
      </c>
      <c r="F217" s="11" t="s">
        <v>65</v>
      </c>
      <c r="G217" s="11" t="s">
        <v>66</v>
      </c>
      <c r="H217" s="11" t="s">
        <v>92</v>
      </c>
      <c r="I217" s="15" t="s">
        <v>93</v>
      </c>
      <c r="J217" s="212"/>
    </row>
    <row r="218" spans="2:45">
      <c r="B218" s="49"/>
      <c r="C218" s="47"/>
      <c r="D218" s="44"/>
      <c r="E218" s="29"/>
      <c r="F218" s="45"/>
      <c r="G218" s="45"/>
      <c r="H218" s="45"/>
      <c r="I218" s="46"/>
      <c r="J218" s="212"/>
    </row>
    <row r="219" spans="2:45" ht="13.5">
      <c r="B219" s="174"/>
      <c r="C219" s="48" t="s">
        <v>204</v>
      </c>
      <c r="D219" s="11" t="s">
        <v>90</v>
      </c>
      <c r="E219" s="30" t="s">
        <v>91</v>
      </c>
      <c r="F219" s="11" t="s">
        <v>65</v>
      </c>
      <c r="G219" s="11" t="s">
        <v>66</v>
      </c>
      <c r="H219" s="11" t="s">
        <v>92</v>
      </c>
      <c r="I219" s="15" t="s">
        <v>93</v>
      </c>
      <c r="J219" s="212"/>
      <c r="K219" s="269" t="s">
        <v>557</v>
      </c>
      <c r="L219" s="269" t="s">
        <v>558</v>
      </c>
      <c r="M219" s="269" t="s">
        <v>559</v>
      </c>
      <c r="N219" s="269" t="s">
        <v>560</v>
      </c>
      <c r="O219" s="269" t="s">
        <v>561</v>
      </c>
      <c r="P219" s="269" t="s">
        <v>562</v>
      </c>
    </row>
    <row r="220" spans="2:45" ht="38.25">
      <c r="B220" s="42" t="s">
        <v>205</v>
      </c>
      <c r="C220" s="22" t="s">
        <v>206</v>
      </c>
      <c r="D220" s="10" t="s">
        <v>90</v>
      </c>
      <c r="E220" s="23" t="s">
        <v>91</v>
      </c>
      <c r="F220" s="13"/>
      <c r="G220" s="13"/>
      <c r="H220" s="93"/>
      <c r="I220" s="123"/>
      <c r="J220" s="212"/>
      <c r="K220" s="254" t="str">
        <f>CONCATENATE(D220,H220)</f>
        <v>C</v>
      </c>
      <c r="L220" s="254" t="str">
        <f>CONCATENATE(E220,H220)</f>
        <v>CMP</v>
      </c>
      <c r="M220" s="254" t="str">
        <f>CONCATENATE(D220,F220)</f>
        <v>C</v>
      </c>
      <c r="N220" s="254" t="str">
        <f>CONCATENATE(D220,E220,F220)</f>
        <v>CCMP</v>
      </c>
      <c r="O220" s="254" t="str">
        <f>CONCATENATE(D220,G220)</f>
        <v>C</v>
      </c>
      <c r="P220" s="254" t="str">
        <f>CONCATENATE(D220,E220,G220)</f>
        <v>CCMP</v>
      </c>
    </row>
    <row r="221" spans="2:45" ht="38.25">
      <c r="B221" s="42" t="s">
        <v>207</v>
      </c>
      <c r="C221" s="56" t="s">
        <v>208</v>
      </c>
      <c r="D221" s="10" t="s">
        <v>90</v>
      </c>
      <c r="E221" s="23" t="s">
        <v>91</v>
      </c>
      <c r="F221" s="13"/>
      <c r="G221" s="13"/>
      <c r="H221" s="93"/>
      <c r="I221" s="123"/>
      <c r="J221" s="212"/>
      <c r="K221" s="254" t="str">
        <f t="shared" ref="K221:K224" si="30">CONCATENATE(D221,H221)</f>
        <v>C</v>
      </c>
      <c r="L221" s="254" t="str">
        <f t="shared" ref="L221:L224" si="31">CONCATENATE(E221,H221)</f>
        <v>CMP</v>
      </c>
      <c r="M221" s="254" t="str">
        <f t="shared" ref="M221:M224" si="32">CONCATENATE(D221,F221)</f>
        <v>C</v>
      </c>
      <c r="N221" s="254" t="str">
        <f t="shared" ref="N221:N224" si="33">CONCATENATE(D221,E221,F221)</f>
        <v>CCMP</v>
      </c>
      <c r="O221" s="254" t="str">
        <f t="shared" ref="O221:O224" si="34">CONCATENATE(D221,G221)</f>
        <v>C</v>
      </c>
      <c r="P221" s="254" t="str">
        <f t="shared" ref="P221:P224" si="35">CONCATENATE(D221,E221,G221)</f>
        <v>CCMP</v>
      </c>
    </row>
    <row r="222" spans="2:45" ht="38.25">
      <c r="B222" s="42" t="s">
        <v>209</v>
      </c>
      <c r="C222" s="22" t="s">
        <v>210</v>
      </c>
      <c r="D222" s="10" t="s">
        <v>90</v>
      </c>
      <c r="E222" s="23" t="s">
        <v>91</v>
      </c>
      <c r="F222" s="13"/>
      <c r="G222" s="13"/>
      <c r="H222" s="93"/>
      <c r="I222" s="123"/>
      <c r="J222" s="212"/>
      <c r="K222" s="254" t="str">
        <f t="shared" si="30"/>
        <v>C</v>
      </c>
      <c r="L222" s="254" t="str">
        <f t="shared" si="31"/>
        <v>CMP</v>
      </c>
      <c r="M222" s="254" t="str">
        <f t="shared" si="32"/>
        <v>C</v>
      </c>
      <c r="N222" s="254" t="str">
        <f t="shared" si="33"/>
        <v>CCMP</v>
      </c>
      <c r="O222" s="254" t="str">
        <f t="shared" si="34"/>
        <v>C</v>
      </c>
      <c r="P222" s="254" t="str">
        <f t="shared" si="35"/>
        <v>CCMP</v>
      </c>
    </row>
    <row r="223" spans="2:45" ht="38.25">
      <c r="B223" s="42" t="s">
        <v>211</v>
      </c>
      <c r="C223" s="22" t="s">
        <v>212</v>
      </c>
      <c r="D223" s="10" t="s">
        <v>90</v>
      </c>
      <c r="E223" s="23"/>
      <c r="F223" s="13"/>
      <c r="G223" s="13"/>
      <c r="H223" s="93"/>
      <c r="I223" s="123"/>
      <c r="J223" s="212"/>
      <c r="K223" s="254" t="str">
        <f t="shared" si="30"/>
        <v>C</v>
      </c>
      <c r="L223" s="254" t="str">
        <f t="shared" si="31"/>
        <v/>
      </c>
      <c r="M223" s="254" t="str">
        <f t="shared" si="32"/>
        <v>C</v>
      </c>
      <c r="N223" s="254" t="str">
        <f t="shared" si="33"/>
        <v>C</v>
      </c>
      <c r="O223" s="254" t="str">
        <f t="shared" si="34"/>
        <v>C</v>
      </c>
      <c r="P223" s="254" t="str">
        <f t="shared" si="35"/>
        <v>C</v>
      </c>
    </row>
    <row r="224" spans="2:45" ht="51">
      <c r="B224" s="42" t="s">
        <v>213</v>
      </c>
      <c r="C224" s="22" t="s">
        <v>214</v>
      </c>
      <c r="D224" s="10" t="s">
        <v>90</v>
      </c>
      <c r="E224" s="23" t="s">
        <v>91</v>
      </c>
      <c r="F224" s="13"/>
      <c r="G224" s="13"/>
      <c r="H224" s="93"/>
      <c r="I224" s="123"/>
      <c r="J224" s="212"/>
      <c r="K224" s="254" t="str">
        <f t="shared" si="30"/>
        <v>C</v>
      </c>
      <c r="L224" s="254" t="str">
        <f t="shared" si="31"/>
        <v>CMP</v>
      </c>
      <c r="M224" s="254" t="str">
        <f t="shared" si="32"/>
        <v>C</v>
      </c>
      <c r="N224" s="254" t="str">
        <f t="shared" si="33"/>
        <v>CCMP</v>
      </c>
      <c r="O224" s="254" t="str">
        <f t="shared" si="34"/>
        <v>C</v>
      </c>
      <c r="P224" s="254" t="str">
        <f t="shared" si="35"/>
        <v>CCMP</v>
      </c>
    </row>
    <row r="225" spans="2:16">
      <c r="B225" s="174"/>
      <c r="C225" s="50" t="s">
        <v>215</v>
      </c>
      <c r="D225" s="11" t="s">
        <v>90</v>
      </c>
      <c r="E225" s="30" t="s">
        <v>91</v>
      </c>
      <c r="F225" s="11" t="s">
        <v>65</v>
      </c>
      <c r="G225" s="11" t="s">
        <v>66</v>
      </c>
      <c r="H225" s="11" t="s">
        <v>92</v>
      </c>
      <c r="I225" s="15" t="s">
        <v>93</v>
      </c>
    </row>
    <row r="226" spans="2:16" ht="38.25">
      <c r="B226" s="42" t="s">
        <v>216</v>
      </c>
      <c r="C226" s="22" t="s">
        <v>217</v>
      </c>
      <c r="D226" s="10" t="s">
        <v>90</v>
      </c>
      <c r="E226" s="23"/>
      <c r="F226" s="13"/>
      <c r="G226" s="13"/>
      <c r="H226" s="93"/>
      <c r="I226" s="123"/>
      <c r="J226" s="212"/>
      <c r="K226" s="254" t="str">
        <f t="shared" ref="K226:K227" si="36">CONCATENATE(D226,H226)</f>
        <v>C</v>
      </c>
      <c r="L226" s="254" t="str">
        <f t="shared" ref="L226:L227" si="37">CONCATENATE(E226,H226)</f>
        <v/>
      </c>
      <c r="M226" s="254" t="str">
        <f t="shared" ref="M226:M227" si="38">CONCATENATE(D226,F226)</f>
        <v>C</v>
      </c>
      <c r="N226" s="254" t="str">
        <f t="shared" ref="N226:N227" si="39">CONCATENATE(D226,E226,F226)</f>
        <v>C</v>
      </c>
      <c r="O226" s="254" t="str">
        <f t="shared" ref="O226:O227" si="40">CONCATENATE(D226,G226)</f>
        <v>C</v>
      </c>
      <c r="P226" s="254" t="str">
        <f t="shared" ref="P226:P227" si="41">CONCATENATE(D226,E226,G226)</f>
        <v>C</v>
      </c>
    </row>
    <row r="227" spans="2:16" ht="25.5" customHeight="1">
      <c r="B227" s="42" t="s">
        <v>218</v>
      </c>
      <c r="C227" s="22" t="s">
        <v>219</v>
      </c>
      <c r="D227" s="10" t="s">
        <v>90</v>
      </c>
      <c r="E227" s="23"/>
      <c r="F227" s="13"/>
      <c r="G227" s="13"/>
      <c r="H227" s="93"/>
      <c r="I227" s="123"/>
      <c r="J227" s="212"/>
      <c r="K227" s="254" t="str">
        <f t="shared" si="36"/>
        <v>C</v>
      </c>
      <c r="L227" s="254" t="str">
        <f t="shared" si="37"/>
        <v/>
      </c>
      <c r="M227" s="254" t="str">
        <f t="shared" si="38"/>
        <v>C</v>
      </c>
      <c r="N227" s="254" t="str">
        <f t="shared" si="39"/>
        <v>C</v>
      </c>
      <c r="O227" s="254" t="str">
        <f t="shared" si="40"/>
        <v>C</v>
      </c>
      <c r="P227" s="254" t="str">
        <f t="shared" si="41"/>
        <v>C</v>
      </c>
    </row>
    <row r="228" spans="2:16" ht="12.75" customHeight="1">
      <c r="B228" s="174"/>
      <c r="C228" s="35" t="s">
        <v>220</v>
      </c>
      <c r="D228" s="11" t="s">
        <v>90</v>
      </c>
      <c r="E228" s="30" t="s">
        <v>91</v>
      </c>
      <c r="F228" s="11" t="s">
        <v>65</v>
      </c>
      <c r="G228" s="11" t="s">
        <v>66</v>
      </c>
      <c r="H228" s="11" t="s">
        <v>92</v>
      </c>
      <c r="I228" s="15" t="s">
        <v>93</v>
      </c>
    </row>
    <row r="229" spans="2:16" ht="25.5">
      <c r="B229" s="42" t="s">
        <v>221</v>
      </c>
      <c r="C229" s="26" t="s">
        <v>222</v>
      </c>
      <c r="D229" s="10" t="s">
        <v>90</v>
      </c>
      <c r="E229" s="23"/>
      <c r="F229" s="13"/>
      <c r="G229" s="13"/>
      <c r="H229" s="93"/>
      <c r="I229" s="124"/>
      <c r="J229" s="212"/>
      <c r="K229" s="254" t="str">
        <f t="shared" ref="K229:K235" si="42">CONCATENATE(D229,H229)</f>
        <v>C</v>
      </c>
      <c r="L229" s="254" t="str">
        <f t="shared" ref="L229:L235" si="43">CONCATENATE(E229,H229)</f>
        <v/>
      </c>
      <c r="M229" s="254" t="str">
        <f t="shared" ref="M229:M235" si="44">CONCATENATE(D229,F229)</f>
        <v>C</v>
      </c>
      <c r="N229" s="254" t="str">
        <f t="shared" ref="N229:N235" si="45">CONCATENATE(D229,E229,F229)</f>
        <v>C</v>
      </c>
      <c r="O229" s="254" t="str">
        <f t="shared" ref="O229:O235" si="46">CONCATENATE(D229,G229)</f>
        <v>C</v>
      </c>
      <c r="P229" s="254" t="str">
        <f t="shared" ref="P229:P235" si="47">CONCATENATE(D229,E229,G229)</f>
        <v>C</v>
      </c>
    </row>
    <row r="230" spans="2:16" ht="25.5">
      <c r="B230" s="42" t="s">
        <v>223</v>
      </c>
      <c r="C230" s="22" t="s">
        <v>224</v>
      </c>
      <c r="D230" s="10" t="s">
        <v>90</v>
      </c>
      <c r="E230" s="23"/>
      <c r="F230" s="13"/>
      <c r="G230" s="13"/>
      <c r="H230" s="93"/>
      <c r="I230" s="123"/>
      <c r="J230" s="212"/>
      <c r="K230" s="254" t="str">
        <f t="shared" si="42"/>
        <v>C</v>
      </c>
      <c r="L230" s="254" t="str">
        <f t="shared" si="43"/>
        <v/>
      </c>
      <c r="M230" s="254" t="str">
        <f t="shared" si="44"/>
        <v>C</v>
      </c>
      <c r="N230" s="254" t="str">
        <f t="shared" si="45"/>
        <v>C</v>
      </c>
      <c r="O230" s="254" t="str">
        <f t="shared" si="46"/>
        <v>C</v>
      </c>
      <c r="P230" s="254" t="str">
        <f t="shared" si="47"/>
        <v>C</v>
      </c>
    </row>
    <row r="231" spans="2:16">
      <c r="B231" s="42" t="s">
        <v>225</v>
      </c>
      <c r="C231" s="22" t="s">
        <v>226</v>
      </c>
      <c r="D231" s="10" t="s">
        <v>90</v>
      </c>
      <c r="E231" s="23"/>
      <c r="F231" s="13"/>
      <c r="G231" s="13"/>
      <c r="H231" s="93"/>
      <c r="I231" s="123"/>
      <c r="J231" s="212"/>
      <c r="K231" s="254" t="str">
        <f t="shared" si="42"/>
        <v>C</v>
      </c>
      <c r="L231" s="254" t="str">
        <f t="shared" si="43"/>
        <v/>
      </c>
      <c r="M231" s="254" t="str">
        <f t="shared" si="44"/>
        <v>C</v>
      </c>
      <c r="N231" s="254" t="str">
        <f t="shared" si="45"/>
        <v>C</v>
      </c>
      <c r="O231" s="254" t="str">
        <f t="shared" si="46"/>
        <v>C</v>
      </c>
      <c r="P231" s="254" t="str">
        <f t="shared" si="47"/>
        <v>C</v>
      </c>
    </row>
    <row r="232" spans="2:16" ht="25.5">
      <c r="B232" s="42" t="s">
        <v>227</v>
      </c>
      <c r="C232" s="22" t="s">
        <v>228</v>
      </c>
      <c r="D232" s="10" t="s">
        <v>90</v>
      </c>
      <c r="E232" s="23"/>
      <c r="F232" s="13"/>
      <c r="G232" s="13"/>
      <c r="H232" s="93"/>
      <c r="I232" s="123"/>
      <c r="J232" s="212"/>
      <c r="K232" s="254" t="str">
        <f t="shared" si="42"/>
        <v>C</v>
      </c>
      <c r="L232" s="254" t="str">
        <f t="shared" si="43"/>
        <v/>
      </c>
      <c r="M232" s="254" t="str">
        <f t="shared" si="44"/>
        <v>C</v>
      </c>
      <c r="N232" s="254" t="str">
        <f t="shared" si="45"/>
        <v>C</v>
      </c>
      <c r="O232" s="254" t="str">
        <f t="shared" si="46"/>
        <v>C</v>
      </c>
      <c r="P232" s="254" t="str">
        <f t="shared" si="47"/>
        <v>C</v>
      </c>
    </row>
    <row r="233" spans="2:16" ht="25.5">
      <c r="B233" s="42" t="s">
        <v>229</v>
      </c>
      <c r="C233" s="22" t="s">
        <v>230</v>
      </c>
      <c r="D233" s="10" t="s">
        <v>90</v>
      </c>
      <c r="E233" s="99"/>
      <c r="F233" s="13"/>
      <c r="G233" s="13"/>
      <c r="H233" s="93"/>
      <c r="I233" s="123"/>
      <c r="J233" s="212"/>
      <c r="K233" s="254" t="str">
        <f t="shared" si="42"/>
        <v>C</v>
      </c>
      <c r="L233" s="254" t="str">
        <f t="shared" si="43"/>
        <v/>
      </c>
      <c r="M233" s="254" t="str">
        <f t="shared" si="44"/>
        <v>C</v>
      </c>
      <c r="N233" s="254" t="str">
        <f t="shared" si="45"/>
        <v>C</v>
      </c>
      <c r="O233" s="254" t="str">
        <f t="shared" si="46"/>
        <v>C</v>
      </c>
      <c r="P233" s="254" t="str">
        <f t="shared" si="47"/>
        <v>C</v>
      </c>
    </row>
    <row r="234" spans="2:16" ht="38.25" customHeight="1">
      <c r="B234" s="42" t="s">
        <v>231</v>
      </c>
      <c r="C234" s="22" t="s">
        <v>232</v>
      </c>
      <c r="D234" s="10" t="s">
        <v>90</v>
      </c>
      <c r="E234" s="100"/>
      <c r="F234" s="13"/>
      <c r="G234" s="13"/>
      <c r="H234" s="93"/>
      <c r="I234" s="123"/>
      <c r="J234" s="212"/>
      <c r="K234" s="254" t="str">
        <f t="shared" si="42"/>
        <v>C</v>
      </c>
      <c r="L234" s="254" t="str">
        <f t="shared" si="43"/>
        <v/>
      </c>
      <c r="M234" s="254" t="str">
        <f t="shared" si="44"/>
        <v>C</v>
      </c>
      <c r="N234" s="254" t="str">
        <f t="shared" si="45"/>
        <v>C</v>
      </c>
      <c r="O234" s="254" t="str">
        <f t="shared" si="46"/>
        <v>C</v>
      </c>
      <c r="P234" s="254" t="str">
        <f t="shared" si="47"/>
        <v>C</v>
      </c>
    </row>
    <row r="235" spans="2:16" ht="25.5">
      <c r="B235" s="42" t="s">
        <v>233</v>
      </c>
      <c r="C235" s="22" t="s">
        <v>234</v>
      </c>
      <c r="D235" s="10" t="s">
        <v>90</v>
      </c>
      <c r="E235" s="119"/>
      <c r="F235" s="13"/>
      <c r="G235" s="13"/>
      <c r="H235" s="93"/>
      <c r="I235" s="123"/>
      <c r="J235" s="212"/>
      <c r="K235" s="254" t="str">
        <f t="shared" si="42"/>
        <v>C</v>
      </c>
      <c r="L235" s="254" t="str">
        <f t="shared" si="43"/>
        <v/>
      </c>
      <c r="M235" s="254" t="str">
        <f t="shared" si="44"/>
        <v>C</v>
      </c>
      <c r="N235" s="254" t="str">
        <f t="shared" si="45"/>
        <v>C</v>
      </c>
      <c r="O235" s="254" t="str">
        <f t="shared" si="46"/>
        <v>C</v>
      </c>
      <c r="P235" s="254" t="str">
        <f t="shared" si="47"/>
        <v>C</v>
      </c>
    </row>
    <row r="236" spans="2:16" ht="25.5">
      <c r="B236" s="42" t="s">
        <v>235</v>
      </c>
      <c r="C236" s="180" t="s">
        <v>236</v>
      </c>
      <c r="D236" s="10" t="s">
        <v>90</v>
      </c>
      <c r="E236" s="119"/>
      <c r="F236" s="13"/>
      <c r="G236" s="13"/>
      <c r="H236" s="93"/>
      <c r="I236" s="123"/>
      <c r="J236" s="212"/>
      <c r="K236" s="254" t="str">
        <f t="shared" ref="K236" si="48">CONCATENATE(D236,H236)</f>
        <v>C</v>
      </c>
      <c r="L236" s="254" t="str">
        <f t="shared" ref="L236" si="49">CONCATENATE(E236,H236)</f>
        <v/>
      </c>
      <c r="M236" s="254" t="str">
        <f t="shared" ref="M236" si="50">CONCATENATE(D236,F236)</f>
        <v>C</v>
      </c>
      <c r="N236" s="254" t="str">
        <f t="shared" ref="N236" si="51">CONCATENATE(D236,E236,F236)</f>
        <v>C</v>
      </c>
      <c r="O236" s="254" t="str">
        <f t="shared" ref="O236" si="52">CONCATENATE(D236,G236)</f>
        <v>C</v>
      </c>
      <c r="P236" s="254" t="str">
        <f t="shared" ref="P236" si="53">CONCATENATE(D236,E236,G236)</f>
        <v>C</v>
      </c>
    </row>
    <row r="237" spans="2:16">
      <c r="B237" s="174"/>
      <c r="C237" s="35" t="s">
        <v>237</v>
      </c>
      <c r="D237" s="11" t="s">
        <v>90</v>
      </c>
      <c r="E237" s="30" t="s">
        <v>91</v>
      </c>
      <c r="F237" s="11" t="s">
        <v>65</v>
      </c>
      <c r="G237" s="11" t="s">
        <v>66</v>
      </c>
      <c r="H237" s="11" t="s">
        <v>92</v>
      </c>
      <c r="I237" s="15" t="s">
        <v>93</v>
      </c>
      <c r="J237" s="212"/>
    </row>
    <row r="238" spans="2:16" ht="25.5">
      <c r="B238" s="42" t="s">
        <v>238</v>
      </c>
      <c r="C238" s="180" t="s">
        <v>239</v>
      </c>
      <c r="D238" s="10" t="s">
        <v>90</v>
      </c>
      <c r="E238" s="23" t="s">
        <v>91</v>
      </c>
      <c r="F238" s="13"/>
      <c r="G238" s="13"/>
      <c r="H238" s="93"/>
      <c r="I238" s="165"/>
      <c r="J238" s="212"/>
      <c r="K238" s="254" t="str">
        <f>CONCATENATE(D238,H238)</f>
        <v>C</v>
      </c>
      <c r="L238" s="254" t="str">
        <f>CONCATENATE(E238,H238)</f>
        <v>CMP</v>
      </c>
      <c r="M238" s="254" t="str">
        <f>CONCATENATE(D238,F238)</f>
        <v>C</v>
      </c>
      <c r="N238" s="254" t="str">
        <f>CONCATENATE(D238,E238,F238)</f>
        <v>CCMP</v>
      </c>
      <c r="O238" s="254" t="str">
        <f>CONCATENATE(D238,G238)</f>
        <v>C</v>
      </c>
      <c r="P238" s="254" t="str">
        <f>CONCATENATE(D238,E238,G238)</f>
        <v>CCMP</v>
      </c>
    </row>
    <row r="239" spans="2:16">
      <c r="B239" s="175"/>
      <c r="C239" s="51" t="s">
        <v>240</v>
      </c>
      <c r="D239" s="11" t="s">
        <v>90</v>
      </c>
      <c r="E239" s="30" t="s">
        <v>91</v>
      </c>
      <c r="F239" s="11" t="s">
        <v>65</v>
      </c>
      <c r="G239" s="11" t="s">
        <v>66</v>
      </c>
      <c r="H239" s="11" t="s">
        <v>92</v>
      </c>
      <c r="I239" s="15" t="s">
        <v>93</v>
      </c>
    </row>
    <row r="240" spans="2:16" ht="25.5">
      <c r="B240" s="42" t="s">
        <v>241</v>
      </c>
      <c r="C240" s="22" t="s">
        <v>242</v>
      </c>
      <c r="D240" s="10" t="s">
        <v>90</v>
      </c>
      <c r="E240" s="10" t="s">
        <v>91</v>
      </c>
      <c r="F240" s="13"/>
      <c r="G240" s="13"/>
      <c r="H240" s="169"/>
      <c r="I240" s="123"/>
      <c r="J240" s="212"/>
      <c r="K240" s="254" t="str">
        <f t="shared" ref="K240:K265" si="54">CONCATENATE(D240,H240)</f>
        <v>C</v>
      </c>
      <c r="L240" s="254" t="str">
        <f t="shared" ref="L240:L265" si="55">CONCATENATE(E240,H240)</f>
        <v>CMP</v>
      </c>
      <c r="M240" s="254" t="str">
        <f t="shared" ref="M240:M265" si="56">CONCATENATE(D240,F240)</f>
        <v>C</v>
      </c>
      <c r="N240" s="254" t="str">
        <f t="shared" ref="N240:N265" si="57">CONCATENATE(D240,E240,F240)</f>
        <v>CCMP</v>
      </c>
      <c r="O240" s="254" t="str">
        <f t="shared" ref="O240:O265" si="58">CONCATENATE(D240,G240)</f>
        <v>C</v>
      </c>
      <c r="P240" s="254" t="str">
        <f t="shared" ref="P240:P265" si="59">CONCATENATE(D240,E240,G240)</f>
        <v>CCMP</v>
      </c>
    </row>
    <row r="241" spans="2:16" ht="25.5">
      <c r="B241" s="42" t="s">
        <v>243</v>
      </c>
      <c r="C241" s="22" t="s">
        <v>244</v>
      </c>
      <c r="D241" s="10" t="s">
        <v>90</v>
      </c>
      <c r="E241" s="10" t="s">
        <v>91</v>
      </c>
      <c r="F241" s="13"/>
      <c r="G241" s="13"/>
      <c r="H241" s="93"/>
      <c r="I241" s="123"/>
      <c r="J241" s="212"/>
      <c r="K241" s="254" t="str">
        <f t="shared" si="54"/>
        <v>C</v>
      </c>
      <c r="L241" s="254" t="str">
        <f t="shared" si="55"/>
        <v>CMP</v>
      </c>
      <c r="M241" s="254" t="str">
        <f t="shared" si="56"/>
        <v>C</v>
      </c>
      <c r="N241" s="254" t="str">
        <f t="shared" si="57"/>
        <v>CCMP</v>
      </c>
      <c r="O241" s="254" t="str">
        <f t="shared" si="58"/>
        <v>C</v>
      </c>
      <c r="P241" s="254" t="str">
        <f t="shared" si="59"/>
        <v>CCMP</v>
      </c>
    </row>
    <row r="242" spans="2:16" ht="38.25">
      <c r="B242" s="42" t="s">
        <v>245</v>
      </c>
      <c r="C242" s="22" t="s">
        <v>246</v>
      </c>
      <c r="D242" s="10" t="s">
        <v>90</v>
      </c>
      <c r="E242" s="10" t="s">
        <v>91</v>
      </c>
      <c r="F242" s="13"/>
      <c r="G242" s="13"/>
      <c r="H242" s="93"/>
      <c r="I242" s="123"/>
      <c r="J242" s="212"/>
      <c r="K242" s="254" t="str">
        <f t="shared" si="54"/>
        <v>C</v>
      </c>
      <c r="L242" s="254" t="str">
        <f t="shared" si="55"/>
        <v>CMP</v>
      </c>
      <c r="M242" s="254" t="str">
        <f t="shared" si="56"/>
        <v>C</v>
      </c>
      <c r="N242" s="254" t="str">
        <f t="shared" si="57"/>
        <v>CCMP</v>
      </c>
      <c r="O242" s="254" t="str">
        <f t="shared" si="58"/>
        <v>C</v>
      </c>
      <c r="P242" s="254" t="str">
        <f t="shared" si="59"/>
        <v>CCMP</v>
      </c>
    </row>
    <row r="243" spans="2:16" ht="38.25">
      <c r="B243" s="42" t="s">
        <v>247</v>
      </c>
      <c r="C243" s="22" t="s">
        <v>248</v>
      </c>
      <c r="D243" s="10" t="s">
        <v>90</v>
      </c>
      <c r="E243" s="10" t="s">
        <v>91</v>
      </c>
      <c r="F243" s="13"/>
      <c r="G243" s="13"/>
      <c r="H243" s="169"/>
      <c r="I243" s="123"/>
      <c r="J243" s="212"/>
      <c r="K243" s="254" t="str">
        <f t="shared" si="54"/>
        <v>C</v>
      </c>
      <c r="L243" s="254" t="str">
        <f t="shared" si="55"/>
        <v>CMP</v>
      </c>
      <c r="M243" s="254" t="str">
        <f t="shared" si="56"/>
        <v>C</v>
      </c>
      <c r="N243" s="254" t="str">
        <f t="shared" si="57"/>
        <v>CCMP</v>
      </c>
      <c r="O243" s="254" t="str">
        <f t="shared" si="58"/>
        <v>C</v>
      </c>
      <c r="P243" s="254" t="str">
        <f t="shared" si="59"/>
        <v>CCMP</v>
      </c>
    </row>
    <row r="244" spans="2:16" ht="91.5" customHeight="1">
      <c r="B244" s="42" t="s">
        <v>249</v>
      </c>
      <c r="C244" s="22" t="s">
        <v>250</v>
      </c>
      <c r="D244" s="10" t="s">
        <v>90</v>
      </c>
      <c r="E244" s="10" t="s">
        <v>91</v>
      </c>
      <c r="F244" s="13"/>
      <c r="G244" s="13"/>
      <c r="H244" s="93"/>
      <c r="I244" s="123"/>
      <c r="J244" s="212"/>
      <c r="K244" s="254" t="str">
        <f t="shared" si="54"/>
        <v>C</v>
      </c>
      <c r="L244" s="254" t="str">
        <f t="shared" si="55"/>
        <v>CMP</v>
      </c>
      <c r="M244" s="254" t="str">
        <f t="shared" si="56"/>
        <v>C</v>
      </c>
      <c r="N244" s="254" t="str">
        <f t="shared" si="57"/>
        <v>CCMP</v>
      </c>
      <c r="O244" s="254" t="str">
        <f t="shared" si="58"/>
        <v>C</v>
      </c>
      <c r="P244" s="254" t="str">
        <f t="shared" si="59"/>
        <v>CCMP</v>
      </c>
    </row>
    <row r="245" spans="2:16" ht="38.25">
      <c r="B245" s="42" t="s">
        <v>251</v>
      </c>
      <c r="C245" s="22" t="s">
        <v>252</v>
      </c>
      <c r="D245" s="10" t="s">
        <v>90</v>
      </c>
      <c r="E245" s="119"/>
      <c r="F245" s="13"/>
      <c r="G245" s="13"/>
      <c r="H245" s="93"/>
      <c r="I245" s="123"/>
      <c r="J245" s="212"/>
      <c r="K245" s="254" t="str">
        <f t="shared" si="54"/>
        <v>C</v>
      </c>
      <c r="L245" s="254" t="str">
        <f t="shared" si="55"/>
        <v/>
      </c>
      <c r="M245" s="254" t="str">
        <f t="shared" si="56"/>
        <v>C</v>
      </c>
      <c r="N245" s="254" t="str">
        <f t="shared" si="57"/>
        <v>C</v>
      </c>
      <c r="O245" s="254" t="str">
        <f t="shared" si="58"/>
        <v>C</v>
      </c>
      <c r="P245" s="254" t="str">
        <f t="shared" si="59"/>
        <v>C</v>
      </c>
    </row>
    <row r="246" spans="2:16" ht="38.25">
      <c r="B246" s="42" t="s">
        <v>253</v>
      </c>
      <c r="C246" s="26" t="s">
        <v>254</v>
      </c>
      <c r="D246" s="10" t="s">
        <v>90</v>
      </c>
      <c r="E246" s="119" t="s">
        <v>91</v>
      </c>
      <c r="F246" s="13"/>
      <c r="G246" s="13"/>
      <c r="H246" s="93"/>
      <c r="I246" s="124"/>
      <c r="J246" s="212"/>
      <c r="K246" s="254" t="str">
        <f t="shared" si="54"/>
        <v>C</v>
      </c>
      <c r="L246" s="254" t="str">
        <f t="shared" si="55"/>
        <v>CMP</v>
      </c>
      <c r="M246" s="254" t="str">
        <f t="shared" si="56"/>
        <v>C</v>
      </c>
      <c r="N246" s="254" t="str">
        <f t="shared" si="57"/>
        <v>CCMP</v>
      </c>
      <c r="O246" s="254" t="str">
        <f t="shared" si="58"/>
        <v>C</v>
      </c>
      <c r="P246" s="254" t="str">
        <f t="shared" si="59"/>
        <v>CCMP</v>
      </c>
    </row>
    <row r="247" spans="2:16" ht="51">
      <c r="B247" s="42" t="s">
        <v>255</v>
      </c>
      <c r="C247" s="22" t="s">
        <v>256</v>
      </c>
      <c r="D247" s="10" t="s">
        <v>90</v>
      </c>
      <c r="E247" s="119"/>
      <c r="F247" s="13"/>
      <c r="G247" s="16"/>
      <c r="H247" s="93"/>
      <c r="I247" s="123"/>
      <c r="J247" s="212"/>
      <c r="K247" s="254" t="str">
        <f t="shared" si="54"/>
        <v>C</v>
      </c>
      <c r="L247" s="254" t="str">
        <f t="shared" si="55"/>
        <v/>
      </c>
      <c r="M247" s="254" t="str">
        <f t="shared" si="56"/>
        <v>C</v>
      </c>
      <c r="N247" s="254" t="str">
        <f t="shared" si="57"/>
        <v>C</v>
      </c>
      <c r="O247" s="254" t="str">
        <f t="shared" si="58"/>
        <v>C</v>
      </c>
      <c r="P247" s="254" t="str">
        <f t="shared" si="59"/>
        <v>C</v>
      </c>
    </row>
    <row r="248" spans="2:16" ht="25.5">
      <c r="B248" s="42" t="s">
        <v>257</v>
      </c>
      <c r="C248" s="22" t="s">
        <v>258</v>
      </c>
      <c r="D248" s="10" t="s">
        <v>90</v>
      </c>
      <c r="E248" s="119"/>
      <c r="F248" s="13"/>
      <c r="G248" s="13"/>
      <c r="H248" s="93"/>
      <c r="I248" s="123"/>
      <c r="J248" s="212"/>
      <c r="K248" s="254" t="str">
        <f t="shared" si="54"/>
        <v>C</v>
      </c>
      <c r="L248" s="254" t="str">
        <f t="shared" si="55"/>
        <v/>
      </c>
      <c r="M248" s="254" t="str">
        <f t="shared" si="56"/>
        <v>C</v>
      </c>
      <c r="N248" s="254" t="str">
        <f t="shared" si="57"/>
        <v>C</v>
      </c>
      <c r="O248" s="254" t="str">
        <f t="shared" si="58"/>
        <v>C</v>
      </c>
      <c r="P248" s="254" t="str">
        <f t="shared" si="59"/>
        <v>C</v>
      </c>
    </row>
    <row r="249" spans="2:16" ht="38.25">
      <c r="B249" s="42" t="s">
        <v>259</v>
      </c>
      <c r="C249" s="22" t="s">
        <v>260</v>
      </c>
      <c r="D249" s="10" t="s">
        <v>90</v>
      </c>
      <c r="E249" s="119"/>
      <c r="F249" s="13"/>
      <c r="G249" s="13"/>
      <c r="H249" s="93"/>
      <c r="I249" s="123"/>
      <c r="J249" s="212"/>
      <c r="K249" s="254" t="str">
        <f t="shared" si="54"/>
        <v>C</v>
      </c>
      <c r="L249" s="254" t="str">
        <f t="shared" si="55"/>
        <v/>
      </c>
      <c r="M249" s="254" t="str">
        <f t="shared" si="56"/>
        <v>C</v>
      </c>
      <c r="N249" s="254" t="str">
        <f t="shared" si="57"/>
        <v>C</v>
      </c>
      <c r="O249" s="254" t="str">
        <f t="shared" si="58"/>
        <v>C</v>
      </c>
      <c r="P249" s="254" t="str">
        <f t="shared" si="59"/>
        <v>C</v>
      </c>
    </row>
    <row r="250" spans="2:16" ht="38.25">
      <c r="B250" s="42" t="s">
        <v>261</v>
      </c>
      <c r="C250" s="22" t="s">
        <v>262</v>
      </c>
      <c r="D250" s="10" t="s">
        <v>90</v>
      </c>
      <c r="E250" s="119" t="s">
        <v>91</v>
      </c>
      <c r="F250" s="13"/>
      <c r="G250" s="13"/>
      <c r="H250" s="93"/>
      <c r="I250" s="123"/>
      <c r="J250" s="212"/>
      <c r="K250" s="254" t="str">
        <f t="shared" si="54"/>
        <v>C</v>
      </c>
      <c r="L250" s="254" t="str">
        <f t="shared" si="55"/>
        <v>CMP</v>
      </c>
      <c r="M250" s="254" t="str">
        <f t="shared" si="56"/>
        <v>C</v>
      </c>
      <c r="N250" s="254" t="str">
        <f t="shared" si="57"/>
        <v>CCMP</v>
      </c>
      <c r="O250" s="254" t="str">
        <f t="shared" si="58"/>
        <v>C</v>
      </c>
      <c r="P250" s="254" t="str">
        <f t="shared" si="59"/>
        <v>CCMP</v>
      </c>
    </row>
    <row r="251" spans="2:16">
      <c r="B251" s="42" t="s">
        <v>263</v>
      </c>
      <c r="C251" s="22" t="s">
        <v>264</v>
      </c>
      <c r="D251" s="10" t="s">
        <v>90</v>
      </c>
      <c r="E251" s="119" t="s">
        <v>91</v>
      </c>
      <c r="F251" s="13"/>
      <c r="G251" s="13"/>
      <c r="H251" s="93"/>
      <c r="I251" s="123"/>
      <c r="J251" s="212"/>
      <c r="K251" s="254" t="str">
        <f t="shared" si="54"/>
        <v>C</v>
      </c>
      <c r="L251" s="254" t="str">
        <f t="shared" si="55"/>
        <v>CMP</v>
      </c>
      <c r="M251" s="254" t="str">
        <f t="shared" si="56"/>
        <v>C</v>
      </c>
      <c r="N251" s="254" t="str">
        <f t="shared" si="57"/>
        <v>CCMP</v>
      </c>
      <c r="O251" s="254" t="str">
        <f t="shared" si="58"/>
        <v>C</v>
      </c>
      <c r="P251" s="254" t="str">
        <f t="shared" si="59"/>
        <v>CCMP</v>
      </c>
    </row>
    <row r="252" spans="2:16" ht="35.25" customHeight="1">
      <c r="B252" s="42" t="s">
        <v>265</v>
      </c>
      <c r="C252" s="22" t="s">
        <v>266</v>
      </c>
      <c r="D252" s="10" t="s">
        <v>90</v>
      </c>
      <c r="E252" s="10" t="s">
        <v>91</v>
      </c>
      <c r="F252" s="13"/>
      <c r="G252" s="13"/>
      <c r="H252" s="93"/>
      <c r="I252" s="123"/>
      <c r="J252" s="212"/>
      <c r="K252" s="254" t="str">
        <f t="shared" si="54"/>
        <v>C</v>
      </c>
      <c r="L252" s="254" t="str">
        <f t="shared" si="55"/>
        <v>CMP</v>
      </c>
      <c r="M252" s="254" t="str">
        <f t="shared" si="56"/>
        <v>C</v>
      </c>
      <c r="N252" s="254" t="str">
        <f t="shared" si="57"/>
        <v>CCMP</v>
      </c>
      <c r="O252" s="254" t="str">
        <f t="shared" si="58"/>
        <v>C</v>
      </c>
      <c r="P252" s="254" t="str">
        <f t="shared" si="59"/>
        <v>CCMP</v>
      </c>
    </row>
    <row r="253" spans="2:16" ht="25.5">
      <c r="B253" s="42" t="s">
        <v>267</v>
      </c>
      <c r="C253" s="22" t="s">
        <v>268</v>
      </c>
      <c r="D253" s="10" t="s">
        <v>90</v>
      </c>
      <c r="E253" s="119" t="s">
        <v>91</v>
      </c>
      <c r="F253" s="13"/>
      <c r="G253" s="13"/>
      <c r="H253" s="93"/>
      <c r="I253" s="123"/>
      <c r="J253" s="212"/>
      <c r="K253" s="254" t="str">
        <f t="shared" si="54"/>
        <v>C</v>
      </c>
      <c r="L253" s="254" t="str">
        <f t="shared" si="55"/>
        <v>CMP</v>
      </c>
      <c r="M253" s="254" t="str">
        <f t="shared" si="56"/>
        <v>C</v>
      </c>
      <c r="N253" s="254" t="str">
        <f t="shared" si="57"/>
        <v>CCMP</v>
      </c>
      <c r="O253" s="254" t="str">
        <f t="shared" si="58"/>
        <v>C</v>
      </c>
      <c r="P253" s="254" t="str">
        <f t="shared" si="59"/>
        <v>CCMP</v>
      </c>
    </row>
    <row r="254" spans="2:16" ht="25.5">
      <c r="B254" s="42" t="s">
        <v>269</v>
      </c>
      <c r="C254" s="22" t="s">
        <v>270</v>
      </c>
      <c r="D254" s="10" t="s">
        <v>90</v>
      </c>
      <c r="E254" s="119" t="s">
        <v>91</v>
      </c>
      <c r="F254" s="13"/>
      <c r="G254" s="13"/>
      <c r="H254" s="93"/>
      <c r="I254" s="123"/>
      <c r="J254" s="212"/>
      <c r="K254" s="254" t="str">
        <f t="shared" si="54"/>
        <v>C</v>
      </c>
      <c r="L254" s="254" t="str">
        <f t="shared" si="55"/>
        <v>CMP</v>
      </c>
      <c r="M254" s="254" t="str">
        <f t="shared" si="56"/>
        <v>C</v>
      </c>
      <c r="N254" s="254" t="str">
        <f t="shared" si="57"/>
        <v>CCMP</v>
      </c>
      <c r="O254" s="254" t="str">
        <f t="shared" si="58"/>
        <v>C</v>
      </c>
      <c r="P254" s="254" t="str">
        <f t="shared" si="59"/>
        <v>CCMP</v>
      </c>
    </row>
    <row r="255" spans="2:16" ht="38.25">
      <c r="B255" s="42" t="s">
        <v>271</v>
      </c>
      <c r="C255" s="22" t="s">
        <v>272</v>
      </c>
      <c r="D255" s="10" t="s">
        <v>90</v>
      </c>
      <c r="E255" s="119" t="s">
        <v>91</v>
      </c>
      <c r="F255" s="13"/>
      <c r="G255" s="13"/>
      <c r="H255" s="93"/>
      <c r="I255" s="123"/>
      <c r="J255" s="212"/>
      <c r="K255" s="254" t="str">
        <f t="shared" si="54"/>
        <v>C</v>
      </c>
      <c r="L255" s="254" t="str">
        <f t="shared" si="55"/>
        <v>CMP</v>
      </c>
      <c r="M255" s="254" t="str">
        <f t="shared" si="56"/>
        <v>C</v>
      </c>
      <c r="N255" s="254" t="str">
        <f t="shared" si="57"/>
        <v>CCMP</v>
      </c>
      <c r="O255" s="254" t="str">
        <f t="shared" si="58"/>
        <v>C</v>
      </c>
      <c r="P255" s="254" t="str">
        <f t="shared" si="59"/>
        <v>CCMP</v>
      </c>
    </row>
    <row r="256" spans="2:16" ht="38.25">
      <c r="B256" s="42" t="s">
        <v>273</v>
      </c>
      <c r="C256" s="22" t="s">
        <v>274</v>
      </c>
      <c r="D256" s="10" t="s">
        <v>90</v>
      </c>
      <c r="E256" s="119" t="s">
        <v>91</v>
      </c>
      <c r="F256" s="13"/>
      <c r="G256" s="13"/>
      <c r="H256" s="93"/>
      <c r="I256" s="123"/>
      <c r="J256" s="212"/>
      <c r="K256" s="254" t="str">
        <f t="shared" si="54"/>
        <v>C</v>
      </c>
      <c r="L256" s="254" t="str">
        <f t="shared" si="55"/>
        <v>CMP</v>
      </c>
      <c r="M256" s="254" t="str">
        <f t="shared" si="56"/>
        <v>C</v>
      </c>
      <c r="N256" s="254" t="str">
        <f t="shared" si="57"/>
        <v>CCMP</v>
      </c>
      <c r="O256" s="254" t="str">
        <f t="shared" si="58"/>
        <v>C</v>
      </c>
      <c r="P256" s="254" t="str">
        <f t="shared" si="59"/>
        <v>CCMP</v>
      </c>
    </row>
    <row r="257" spans="2:16" ht="25.5">
      <c r="B257" s="42" t="s">
        <v>275</v>
      </c>
      <c r="C257" s="22" t="s">
        <v>276</v>
      </c>
      <c r="D257" s="10" t="s">
        <v>90</v>
      </c>
      <c r="E257" s="119" t="s">
        <v>91</v>
      </c>
      <c r="F257" s="13"/>
      <c r="G257" s="13"/>
      <c r="H257" s="93"/>
      <c r="I257" s="123"/>
      <c r="J257" s="212"/>
      <c r="K257" s="254" t="str">
        <f t="shared" si="54"/>
        <v>C</v>
      </c>
      <c r="L257" s="254" t="str">
        <f t="shared" si="55"/>
        <v>CMP</v>
      </c>
      <c r="M257" s="254" t="str">
        <f t="shared" si="56"/>
        <v>C</v>
      </c>
      <c r="N257" s="254" t="str">
        <f t="shared" si="57"/>
        <v>CCMP</v>
      </c>
      <c r="O257" s="254" t="str">
        <f t="shared" si="58"/>
        <v>C</v>
      </c>
      <c r="P257" s="254" t="str">
        <f t="shared" si="59"/>
        <v>CCMP</v>
      </c>
    </row>
    <row r="258" spans="2:16" ht="38.25">
      <c r="B258" s="42" t="s">
        <v>277</v>
      </c>
      <c r="C258" s="22" t="s">
        <v>278</v>
      </c>
      <c r="D258" s="10" t="s">
        <v>90</v>
      </c>
      <c r="E258" s="119"/>
      <c r="F258" s="13"/>
      <c r="G258" s="13"/>
      <c r="H258" s="93"/>
      <c r="I258" s="123"/>
      <c r="J258" s="212"/>
      <c r="K258" s="254" t="str">
        <f t="shared" si="54"/>
        <v>C</v>
      </c>
      <c r="L258" s="254" t="str">
        <f t="shared" si="55"/>
        <v/>
      </c>
      <c r="M258" s="254" t="str">
        <f t="shared" si="56"/>
        <v>C</v>
      </c>
      <c r="N258" s="254" t="str">
        <f t="shared" si="57"/>
        <v>C</v>
      </c>
      <c r="O258" s="254" t="str">
        <f t="shared" si="58"/>
        <v>C</v>
      </c>
      <c r="P258" s="254" t="str">
        <f t="shared" si="59"/>
        <v>C</v>
      </c>
    </row>
    <row r="259" spans="2:16" ht="25.5">
      <c r="B259" s="42" t="s">
        <v>279</v>
      </c>
      <c r="C259" s="26" t="s">
        <v>280</v>
      </c>
      <c r="D259" s="10" t="s">
        <v>90</v>
      </c>
      <c r="E259" s="119"/>
      <c r="F259" s="13"/>
      <c r="G259" s="13"/>
      <c r="H259" s="93"/>
      <c r="I259" s="124"/>
      <c r="J259" s="212"/>
      <c r="K259" s="254" t="str">
        <f t="shared" si="54"/>
        <v>C</v>
      </c>
      <c r="L259" s="254" t="str">
        <f t="shared" si="55"/>
        <v/>
      </c>
      <c r="M259" s="254" t="str">
        <f t="shared" si="56"/>
        <v>C</v>
      </c>
      <c r="N259" s="254" t="str">
        <f t="shared" si="57"/>
        <v>C</v>
      </c>
      <c r="O259" s="254" t="str">
        <f t="shared" si="58"/>
        <v>C</v>
      </c>
      <c r="P259" s="254" t="str">
        <f t="shared" si="59"/>
        <v>C</v>
      </c>
    </row>
    <row r="260" spans="2:16" ht="38.25">
      <c r="B260" s="42" t="s">
        <v>281</v>
      </c>
      <c r="C260" s="22" t="s">
        <v>282</v>
      </c>
      <c r="D260" s="10" t="s">
        <v>90</v>
      </c>
      <c r="E260" s="10" t="s">
        <v>91</v>
      </c>
      <c r="F260" s="13"/>
      <c r="G260" s="13"/>
      <c r="H260" s="93"/>
      <c r="I260" s="123"/>
      <c r="J260" s="212"/>
      <c r="K260" s="254" t="str">
        <f t="shared" si="54"/>
        <v>C</v>
      </c>
      <c r="L260" s="254" t="str">
        <f t="shared" si="55"/>
        <v>CMP</v>
      </c>
      <c r="M260" s="254" t="str">
        <f t="shared" si="56"/>
        <v>C</v>
      </c>
      <c r="N260" s="254" t="str">
        <f t="shared" si="57"/>
        <v>CCMP</v>
      </c>
      <c r="O260" s="254" t="str">
        <f t="shared" si="58"/>
        <v>C</v>
      </c>
      <c r="P260" s="254" t="str">
        <f t="shared" si="59"/>
        <v>CCMP</v>
      </c>
    </row>
    <row r="261" spans="2:16" ht="33" customHeight="1">
      <c r="B261" s="42" t="s">
        <v>283</v>
      </c>
      <c r="C261" s="22" t="s">
        <v>284</v>
      </c>
      <c r="D261" s="10" t="s">
        <v>90</v>
      </c>
      <c r="E261" s="119"/>
      <c r="F261" s="13"/>
      <c r="G261" s="13"/>
      <c r="H261" s="93"/>
      <c r="I261" s="123"/>
      <c r="J261" s="212"/>
      <c r="K261" s="254" t="str">
        <f t="shared" si="54"/>
        <v>C</v>
      </c>
      <c r="L261" s="254" t="str">
        <f t="shared" si="55"/>
        <v/>
      </c>
      <c r="M261" s="254" t="str">
        <f t="shared" si="56"/>
        <v>C</v>
      </c>
      <c r="N261" s="254" t="str">
        <f t="shared" si="57"/>
        <v>C</v>
      </c>
      <c r="O261" s="254" t="str">
        <f t="shared" si="58"/>
        <v>C</v>
      </c>
      <c r="P261" s="254" t="str">
        <f t="shared" si="59"/>
        <v>C</v>
      </c>
    </row>
    <row r="262" spans="2:16" ht="20.25" customHeight="1">
      <c r="B262" s="186"/>
      <c r="C262" s="50" t="s">
        <v>285</v>
      </c>
      <c r="D262" s="11" t="s">
        <v>90</v>
      </c>
      <c r="E262" s="30" t="s">
        <v>91</v>
      </c>
      <c r="F262" s="11" t="s">
        <v>65</v>
      </c>
      <c r="G262" s="11" t="s">
        <v>66</v>
      </c>
      <c r="H262" s="11" t="s">
        <v>92</v>
      </c>
      <c r="I262" s="15" t="s">
        <v>93</v>
      </c>
      <c r="J262" s="212"/>
    </row>
    <row r="263" spans="2:16" ht="51" customHeight="1">
      <c r="B263" s="42" t="s">
        <v>286</v>
      </c>
      <c r="C263" s="22" t="s">
        <v>287</v>
      </c>
      <c r="D263" s="10" t="s">
        <v>90</v>
      </c>
      <c r="E263" s="10" t="s">
        <v>91</v>
      </c>
      <c r="F263" s="13"/>
      <c r="G263" s="13"/>
      <c r="H263" s="93"/>
      <c r="I263" s="123"/>
      <c r="J263" s="212"/>
      <c r="K263" s="254" t="str">
        <f t="shared" si="54"/>
        <v>C</v>
      </c>
      <c r="L263" s="254" t="str">
        <f t="shared" si="55"/>
        <v>CMP</v>
      </c>
      <c r="M263" s="254" t="str">
        <f t="shared" si="56"/>
        <v>C</v>
      </c>
      <c r="N263" s="254" t="str">
        <f t="shared" si="57"/>
        <v>CCMP</v>
      </c>
      <c r="O263" s="254" t="str">
        <f t="shared" si="58"/>
        <v>C</v>
      </c>
      <c r="P263" s="254" t="str">
        <f t="shared" si="59"/>
        <v>CCMP</v>
      </c>
    </row>
    <row r="264" spans="2:16" ht="20.25" customHeight="1">
      <c r="B264" s="186"/>
      <c r="C264" s="50" t="s">
        <v>288</v>
      </c>
      <c r="D264" s="11" t="s">
        <v>90</v>
      </c>
      <c r="E264" s="30" t="s">
        <v>91</v>
      </c>
      <c r="F264" s="11" t="s">
        <v>65</v>
      </c>
      <c r="G264" s="11" t="s">
        <v>66</v>
      </c>
      <c r="H264" s="11" t="s">
        <v>92</v>
      </c>
      <c r="I264" s="15" t="s">
        <v>93</v>
      </c>
      <c r="J264" s="212"/>
    </row>
    <row r="265" spans="2:16" ht="25.5">
      <c r="B265" s="42" t="s">
        <v>289</v>
      </c>
      <c r="C265" s="22" t="s">
        <v>290</v>
      </c>
      <c r="D265" s="10" t="s">
        <v>90</v>
      </c>
      <c r="E265" s="119"/>
      <c r="F265" s="13"/>
      <c r="G265" s="13"/>
      <c r="H265" s="93"/>
      <c r="I265" s="123"/>
      <c r="J265" s="212"/>
      <c r="K265" s="254" t="str">
        <f t="shared" si="54"/>
        <v>C</v>
      </c>
      <c r="L265" s="254" t="str">
        <f t="shared" si="55"/>
        <v/>
      </c>
      <c r="M265" s="254" t="str">
        <f t="shared" si="56"/>
        <v>C</v>
      </c>
      <c r="N265" s="254" t="str">
        <f t="shared" si="57"/>
        <v>C</v>
      </c>
      <c r="O265" s="254" t="str">
        <f t="shared" si="58"/>
        <v>C</v>
      </c>
      <c r="P265" s="254" t="str">
        <f t="shared" si="59"/>
        <v>C</v>
      </c>
    </row>
    <row r="266" spans="2:16">
      <c r="B266" s="176"/>
      <c r="C266" s="50" t="s">
        <v>291</v>
      </c>
      <c r="D266" s="11" t="s">
        <v>90</v>
      </c>
      <c r="E266" s="30" t="s">
        <v>91</v>
      </c>
      <c r="F266" s="11" t="s">
        <v>65</v>
      </c>
      <c r="G266" s="11" t="s">
        <v>66</v>
      </c>
      <c r="H266" s="11" t="s">
        <v>92</v>
      </c>
      <c r="I266" s="15" t="s">
        <v>93</v>
      </c>
      <c r="J266" s="212"/>
    </row>
    <row r="267" spans="2:16" ht="25.5">
      <c r="B267" s="42" t="s">
        <v>292</v>
      </c>
      <c r="C267" s="181" t="s">
        <v>293</v>
      </c>
      <c r="D267" s="10" t="s">
        <v>90</v>
      </c>
      <c r="E267" s="10"/>
      <c r="F267" s="13"/>
      <c r="G267" s="13"/>
      <c r="H267" s="93"/>
      <c r="I267" s="123"/>
      <c r="J267" s="212"/>
      <c r="K267" s="254" t="str">
        <f t="shared" ref="K267:K268" si="60">CONCATENATE(D267,H267)</f>
        <v>C</v>
      </c>
      <c r="L267" s="254" t="str">
        <f t="shared" ref="L267:L268" si="61">CONCATENATE(E267,H267)</f>
        <v/>
      </c>
      <c r="M267" s="254" t="str">
        <f t="shared" ref="M267:M268" si="62">CONCATENATE(D267,F267)</f>
        <v>C</v>
      </c>
      <c r="N267" s="254" t="str">
        <f t="shared" ref="N267:N268" si="63">CONCATENATE(D267,E267,F267)</f>
        <v>C</v>
      </c>
      <c r="O267" s="254" t="str">
        <f t="shared" ref="O267:O268" si="64">CONCATENATE(D267,G267)</f>
        <v>C</v>
      </c>
      <c r="P267" s="254" t="str">
        <f t="shared" ref="P267:P268" si="65">CONCATENATE(D267,E267,G267)</f>
        <v>C</v>
      </c>
    </row>
    <row r="268" spans="2:16" ht="21" customHeight="1">
      <c r="B268" s="42" t="s">
        <v>294</v>
      </c>
      <c r="C268" s="181" t="s">
        <v>295</v>
      </c>
      <c r="D268" s="10" t="s">
        <v>90</v>
      </c>
      <c r="E268" s="119"/>
      <c r="F268" s="13"/>
      <c r="G268" s="13"/>
      <c r="H268" s="93"/>
      <c r="I268" s="123"/>
      <c r="J268" s="212"/>
      <c r="K268" s="254" t="str">
        <f t="shared" si="60"/>
        <v>C</v>
      </c>
      <c r="L268" s="254" t="str">
        <f t="shared" si="61"/>
        <v/>
      </c>
      <c r="M268" s="254" t="str">
        <f t="shared" si="62"/>
        <v>C</v>
      </c>
      <c r="N268" s="254" t="str">
        <f t="shared" si="63"/>
        <v>C</v>
      </c>
      <c r="O268" s="254" t="str">
        <f t="shared" si="64"/>
        <v>C</v>
      </c>
      <c r="P268" s="254" t="str">
        <f t="shared" si="65"/>
        <v>C</v>
      </c>
    </row>
    <row r="269" spans="2:16">
      <c r="B269" s="176"/>
      <c r="C269" s="50" t="s">
        <v>296</v>
      </c>
      <c r="D269" s="11" t="s">
        <v>90</v>
      </c>
      <c r="E269" s="30" t="s">
        <v>91</v>
      </c>
      <c r="F269" s="11" t="s">
        <v>65</v>
      </c>
      <c r="G269" s="11" t="s">
        <v>66</v>
      </c>
      <c r="H269" s="11" t="s">
        <v>92</v>
      </c>
      <c r="I269" s="15" t="s">
        <v>93</v>
      </c>
    </row>
    <row r="270" spans="2:16" ht="25.5">
      <c r="B270" s="42" t="s">
        <v>297</v>
      </c>
      <c r="C270" s="22" t="s">
        <v>298</v>
      </c>
      <c r="D270" s="10" t="s">
        <v>90</v>
      </c>
      <c r="E270" s="10" t="s">
        <v>91</v>
      </c>
      <c r="F270" s="13"/>
      <c r="G270" s="13"/>
      <c r="H270" s="93"/>
      <c r="I270" s="123"/>
      <c r="J270" s="212"/>
      <c r="K270" s="254" t="str">
        <f t="shared" ref="K270:K285" si="66">CONCATENATE(D270,H270)</f>
        <v>C</v>
      </c>
      <c r="L270" s="254" t="str">
        <f t="shared" ref="L270" si="67">CONCATENATE(E270,H270)</f>
        <v>CMP</v>
      </c>
      <c r="M270" s="254" t="str">
        <f t="shared" ref="M270:M280" si="68">CONCATENATE(D270,F270)</f>
        <v>C</v>
      </c>
      <c r="N270" s="254" t="str">
        <f t="shared" ref="N270:N280" si="69">CONCATENATE(D270,E270,F270)</f>
        <v>CCMP</v>
      </c>
      <c r="O270" s="254" t="str">
        <f t="shared" ref="O270:O280" si="70">CONCATENATE(D270,G270)</f>
        <v>C</v>
      </c>
      <c r="P270" s="254" t="str">
        <f t="shared" ref="P270:P280" si="71">CONCATENATE(D270,E270,G270)</f>
        <v>CCMP</v>
      </c>
    </row>
    <row r="271" spans="2:16" ht="25.5">
      <c r="B271" s="42" t="s">
        <v>299</v>
      </c>
      <c r="C271" s="22" t="s">
        <v>300</v>
      </c>
      <c r="D271" s="10" t="s">
        <v>90</v>
      </c>
      <c r="E271" s="119"/>
      <c r="F271" s="13"/>
      <c r="G271" s="13"/>
      <c r="H271" s="93"/>
      <c r="I271" s="123"/>
      <c r="J271" s="212"/>
      <c r="K271" s="254" t="str">
        <f t="shared" si="66"/>
        <v>C</v>
      </c>
      <c r="M271" s="254" t="str">
        <f t="shared" si="68"/>
        <v>C</v>
      </c>
      <c r="N271" s="254" t="str">
        <f t="shared" si="69"/>
        <v>C</v>
      </c>
      <c r="O271" s="254" t="str">
        <f t="shared" si="70"/>
        <v>C</v>
      </c>
      <c r="P271" s="254" t="str">
        <f t="shared" si="71"/>
        <v>C</v>
      </c>
    </row>
    <row r="272" spans="2:16" ht="25.5">
      <c r="B272" s="42" t="s">
        <v>301</v>
      </c>
      <c r="C272" s="22" t="s">
        <v>302</v>
      </c>
      <c r="D272" s="10" t="s">
        <v>90</v>
      </c>
      <c r="E272" s="119"/>
      <c r="F272" s="13"/>
      <c r="G272" s="13"/>
      <c r="H272" s="93"/>
      <c r="I272" s="123"/>
      <c r="J272" s="212"/>
      <c r="K272" s="254" t="str">
        <f t="shared" si="66"/>
        <v>C</v>
      </c>
      <c r="M272" s="254" t="str">
        <f t="shared" si="68"/>
        <v>C</v>
      </c>
      <c r="N272" s="254" t="str">
        <f t="shared" si="69"/>
        <v>C</v>
      </c>
      <c r="O272" s="254" t="str">
        <f t="shared" si="70"/>
        <v>C</v>
      </c>
      <c r="P272" s="254" t="str">
        <f t="shared" si="71"/>
        <v>C</v>
      </c>
    </row>
    <row r="273" spans="2:16" ht="25.5">
      <c r="B273" s="42" t="s">
        <v>303</v>
      </c>
      <c r="C273" s="22" t="s">
        <v>304</v>
      </c>
      <c r="D273" s="10" t="s">
        <v>90</v>
      </c>
      <c r="E273" s="119"/>
      <c r="F273" s="13"/>
      <c r="G273" s="13"/>
      <c r="H273" s="93"/>
      <c r="I273" s="123"/>
      <c r="J273" s="212"/>
      <c r="K273" s="254" t="str">
        <f t="shared" si="66"/>
        <v>C</v>
      </c>
      <c r="M273" s="254" t="str">
        <f t="shared" si="68"/>
        <v>C</v>
      </c>
      <c r="N273" s="254" t="str">
        <f t="shared" si="69"/>
        <v>C</v>
      </c>
      <c r="O273" s="254" t="str">
        <f t="shared" si="70"/>
        <v>C</v>
      </c>
      <c r="P273" s="254" t="str">
        <f t="shared" si="71"/>
        <v>C</v>
      </c>
    </row>
    <row r="274" spans="2:16" ht="25.5">
      <c r="B274" s="42" t="s">
        <v>305</v>
      </c>
      <c r="C274" s="22" t="s">
        <v>306</v>
      </c>
      <c r="D274" s="10" t="s">
        <v>90</v>
      </c>
      <c r="E274" s="119"/>
      <c r="F274" s="13"/>
      <c r="G274" s="13"/>
      <c r="H274" s="93"/>
      <c r="I274" s="123"/>
      <c r="J274" s="212"/>
      <c r="K274" s="254" t="str">
        <f t="shared" si="66"/>
        <v>C</v>
      </c>
      <c r="M274" s="254" t="str">
        <f t="shared" si="68"/>
        <v>C</v>
      </c>
      <c r="N274" s="254" t="str">
        <f t="shared" si="69"/>
        <v>C</v>
      </c>
      <c r="O274" s="254" t="str">
        <f t="shared" si="70"/>
        <v>C</v>
      </c>
      <c r="P274" s="254" t="str">
        <f t="shared" si="71"/>
        <v>C</v>
      </c>
    </row>
    <row r="275" spans="2:16" ht="38.25">
      <c r="B275" s="42" t="s">
        <v>307</v>
      </c>
      <c r="C275" s="22" t="s">
        <v>308</v>
      </c>
      <c r="D275" s="10" t="s">
        <v>90</v>
      </c>
      <c r="E275" s="119"/>
      <c r="F275" s="13"/>
      <c r="G275" s="13"/>
      <c r="H275" s="93"/>
      <c r="I275" s="123"/>
      <c r="J275" s="212"/>
      <c r="K275" s="254" t="str">
        <f t="shared" si="66"/>
        <v>C</v>
      </c>
      <c r="M275" s="254" t="str">
        <f t="shared" si="68"/>
        <v>C</v>
      </c>
      <c r="N275" s="254" t="str">
        <f t="shared" si="69"/>
        <v>C</v>
      </c>
      <c r="O275" s="254" t="str">
        <f t="shared" si="70"/>
        <v>C</v>
      </c>
      <c r="P275" s="254" t="str">
        <f t="shared" si="71"/>
        <v>C</v>
      </c>
    </row>
    <row r="276" spans="2:16" ht="25.5">
      <c r="B276" s="42" t="s">
        <v>309</v>
      </c>
      <c r="C276" s="22" t="s">
        <v>310</v>
      </c>
      <c r="D276" s="10" t="s">
        <v>90</v>
      </c>
      <c r="E276" s="119"/>
      <c r="F276" s="13"/>
      <c r="G276" s="13"/>
      <c r="H276" s="93"/>
      <c r="I276" s="123"/>
      <c r="J276" s="212"/>
      <c r="K276" s="254" t="str">
        <f t="shared" si="66"/>
        <v>C</v>
      </c>
      <c r="M276" s="254" t="str">
        <f t="shared" si="68"/>
        <v>C</v>
      </c>
      <c r="N276" s="254" t="str">
        <f t="shared" si="69"/>
        <v>C</v>
      </c>
      <c r="O276" s="254" t="str">
        <f t="shared" si="70"/>
        <v>C</v>
      </c>
      <c r="P276" s="254" t="str">
        <f t="shared" si="71"/>
        <v>C</v>
      </c>
    </row>
    <row r="277" spans="2:16" ht="25.5">
      <c r="B277" s="42" t="s">
        <v>311</v>
      </c>
      <c r="C277" s="22" t="s">
        <v>312</v>
      </c>
      <c r="D277" s="10" t="s">
        <v>90</v>
      </c>
      <c r="E277" s="119"/>
      <c r="F277" s="13"/>
      <c r="G277" s="13"/>
      <c r="H277" s="93"/>
      <c r="I277" s="123"/>
      <c r="J277" s="212"/>
      <c r="K277" s="254" t="str">
        <f t="shared" si="66"/>
        <v>C</v>
      </c>
      <c r="M277" s="254" t="str">
        <f t="shared" si="68"/>
        <v>C</v>
      </c>
      <c r="N277" s="254" t="str">
        <f t="shared" si="69"/>
        <v>C</v>
      </c>
      <c r="O277" s="254" t="str">
        <f t="shared" si="70"/>
        <v>C</v>
      </c>
      <c r="P277" s="254" t="str">
        <f t="shared" si="71"/>
        <v>C</v>
      </c>
    </row>
    <row r="278" spans="2:16" ht="25.5">
      <c r="B278" s="42" t="s">
        <v>313</v>
      </c>
      <c r="C278" s="22" t="s">
        <v>314</v>
      </c>
      <c r="D278" s="10" t="s">
        <v>90</v>
      </c>
      <c r="E278" s="119"/>
      <c r="F278" s="13"/>
      <c r="G278" s="13"/>
      <c r="H278" s="93"/>
      <c r="I278" s="123"/>
      <c r="J278" s="212"/>
      <c r="K278" s="254" t="str">
        <f t="shared" si="66"/>
        <v>C</v>
      </c>
      <c r="M278" s="254" t="str">
        <f t="shared" si="68"/>
        <v>C</v>
      </c>
      <c r="N278" s="254" t="str">
        <f t="shared" si="69"/>
        <v>C</v>
      </c>
      <c r="O278" s="254" t="str">
        <f t="shared" si="70"/>
        <v>C</v>
      </c>
      <c r="P278" s="254" t="str">
        <f t="shared" si="71"/>
        <v>C</v>
      </c>
    </row>
    <row r="279" spans="2:16" ht="25.5">
      <c r="B279" s="42" t="s">
        <v>315</v>
      </c>
      <c r="C279" s="22" t="s">
        <v>316</v>
      </c>
      <c r="D279" s="10" t="s">
        <v>90</v>
      </c>
      <c r="E279" s="119"/>
      <c r="F279" s="13"/>
      <c r="G279" s="13"/>
      <c r="H279" s="93"/>
      <c r="I279" s="123"/>
      <c r="J279" s="212"/>
      <c r="K279" s="254" t="str">
        <f t="shared" si="66"/>
        <v>C</v>
      </c>
      <c r="M279" s="254" t="str">
        <f t="shared" si="68"/>
        <v>C</v>
      </c>
      <c r="N279" s="254" t="str">
        <f t="shared" si="69"/>
        <v>C</v>
      </c>
      <c r="O279" s="254" t="str">
        <f t="shared" si="70"/>
        <v>C</v>
      </c>
      <c r="P279" s="254" t="str">
        <f t="shared" si="71"/>
        <v>C</v>
      </c>
    </row>
    <row r="280" spans="2:16" ht="25.5">
      <c r="B280" s="42" t="s">
        <v>317</v>
      </c>
      <c r="C280" s="22" t="s">
        <v>318</v>
      </c>
      <c r="D280" s="10" t="s">
        <v>90</v>
      </c>
      <c r="E280" s="119"/>
      <c r="F280" s="13"/>
      <c r="G280" s="13"/>
      <c r="H280" s="93"/>
      <c r="I280" s="123"/>
      <c r="J280" s="212"/>
      <c r="K280" s="254" t="str">
        <f t="shared" si="66"/>
        <v>C</v>
      </c>
      <c r="M280" s="254" t="str">
        <f t="shared" si="68"/>
        <v>C</v>
      </c>
      <c r="N280" s="254" t="str">
        <f t="shared" si="69"/>
        <v>C</v>
      </c>
      <c r="O280" s="254" t="str">
        <f t="shared" si="70"/>
        <v>C</v>
      </c>
      <c r="P280" s="254" t="str">
        <f t="shared" si="71"/>
        <v>C</v>
      </c>
    </row>
    <row r="281" spans="2:16" ht="25.5">
      <c r="B281" s="42" t="s">
        <v>319</v>
      </c>
      <c r="C281" s="22" t="s">
        <v>320</v>
      </c>
      <c r="D281" s="10" t="s">
        <v>90</v>
      </c>
      <c r="E281" s="119"/>
      <c r="F281" s="13"/>
      <c r="G281" s="13"/>
      <c r="H281" s="93"/>
      <c r="I281" s="123"/>
      <c r="J281" s="212"/>
      <c r="K281" s="254" t="str">
        <f t="shared" si="66"/>
        <v>C</v>
      </c>
      <c r="L281" s="254" t="str">
        <f t="shared" ref="L281:L285" si="72">CONCATENATE(E281,H281)</f>
        <v/>
      </c>
      <c r="M281" s="254" t="str">
        <f t="shared" ref="M281:M285" si="73">CONCATENATE(D281,F281)</f>
        <v>C</v>
      </c>
      <c r="N281" s="254" t="str">
        <f t="shared" ref="N281:N285" si="74">CONCATENATE(D281,E281,F281)</f>
        <v>C</v>
      </c>
      <c r="O281" s="254" t="str">
        <f t="shared" ref="O281:O285" si="75">CONCATENATE(D281,G281)</f>
        <v>C</v>
      </c>
      <c r="P281" s="254" t="str">
        <f t="shared" ref="P281:P285" si="76">CONCATENATE(D281,E281,G281)</f>
        <v>C</v>
      </c>
    </row>
    <row r="282" spans="2:16" ht="25.5" customHeight="1">
      <c r="B282" s="42" t="s">
        <v>321</v>
      </c>
      <c r="C282" s="22" t="s">
        <v>322</v>
      </c>
      <c r="D282" s="10" t="s">
        <v>90</v>
      </c>
      <c r="E282" s="119"/>
      <c r="F282" s="13"/>
      <c r="G282" s="13"/>
      <c r="H282" s="93"/>
      <c r="I282" s="123"/>
      <c r="J282" s="212"/>
      <c r="K282" s="254" t="str">
        <f t="shared" si="66"/>
        <v>C</v>
      </c>
      <c r="L282" s="254" t="str">
        <f t="shared" si="72"/>
        <v/>
      </c>
      <c r="M282" s="254" t="str">
        <f t="shared" si="73"/>
        <v>C</v>
      </c>
      <c r="N282" s="254" t="str">
        <f t="shared" si="74"/>
        <v>C</v>
      </c>
      <c r="O282" s="254" t="str">
        <f t="shared" si="75"/>
        <v>C</v>
      </c>
      <c r="P282" s="254" t="str">
        <f t="shared" si="76"/>
        <v>C</v>
      </c>
    </row>
    <row r="283" spans="2:16" ht="25.5">
      <c r="B283" s="42" t="s">
        <v>323</v>
      </c>
      <c r="C283" s="22" t="s">
        <v>324</v>
      </c>
      <c r="D283" s="10" t="s">
        <v>90</v>
      </c>
      <c r="E283" s="119"/>
      <c r="F283" s="13"/>
      <c r="G283" s="13"/>
      <c r="H283" s="93"/>
      <c r="I283" s="123"/>
      <c r="J283" s="212"/>
      <c r="K283" s="254" t="str">
        <f t="shared" si="66"/>
        <v>C</v>
      </c>
      <c r="L283" s="254" t="str">
        <f t="shared" si="72"/>
        <v/>
      </c>
      <c r="M283" s="254" t="str">
        <f t="shared" si="73"/>
        <v>C</v>
      </c>
      <c r="N283" s="254" t="str">
        <f t="shared" si="74"/>
        <v>C</v>
      </c>
      <c r="O283" s="254" t="str">
        <f t="shared" si="75"/>
        <v>C</v>
      </c>
      <c r="P283" s="254" t="str">
        <f t="shared" si="76"/>
        <v>C</v>
      </c>
    </row>
    <row r="284" spans="2:16" ht="38.25">
      <c r="B284" s="42" t="s">
        <v>325</v>
      </c>
      <c r="C284" s="22" t="s">
        <v>326</v>
      </c>
      <c r="D284" s="10" t="s">
        <v>90</v>
      </c>
      <c r="E284" s="119"/>
      <c r="F284" s="13"/>
      <c r="G284" s="13"/>
      <c r="H284" s="93"/>
      <c r="I284" s="123"/>
      <c r="J284" s="212"/>
      <c r="K284" s="254" t="str">
        <f t="shared" si="66"/>
        <v>C</v>
      </c>
      <c r="L284" s="254" t="str">
        <f t="shared" si="72"/>
        <v/>
      </c>
      <c r="M284" s="254" t="str">
        <f t="shared" si="73"/>
        <v>C</v>
      </c>
      <c r="N284" s="254" t="str">
        <f t="shared" si="74"/>
        <v>C</v>
      </c>
      <c r="O284" s="254" t="str">
        <f t="shared" si="75"/>
        <v>C</v>
      </c>
      <c r="P284" s="254" t="str">
        <f t="shared" si="76"/>
        <v>C</v>
      </c>
    </row>
    <row r="285" spans="2:16" ht="51">
      <c r="B285" s="42" t="s">
        <v>327</v>
      </c>
      <c r="C285" s="22" t="s">
        <v>328</v>
      </c>
      <c r="D285" s="10" t="s">
        <v>90</v>
      </c>
      <c r="E285" s="119"/>
      <c r="F285" s="13"/>
      <c r="G285" s="13"/>
      <c r="H285" s="93"/>
      <c r="I285" s="123"/>
      <c r="J285" s="212"/>
      <c r="K285" s="254" t="str">
        <f t="shared" si="66"/>
        <v>C</v>
      </c>
      <c r="L285" s="254" t="str">
        <f t="shared" si="72"/>
        <v/>
      </c>
      <c r="M285" s="254" t="str">
        <f t="shared" si="73"/>
        <v>C</v>
      </c>
      <c r="N285" s="254" t="str">
        <f t="shared" si="74"/>
        <v>C</v>
      </c>
      <c r="O285" s="254" t="str">
        <f t="shared" si="75"/>
        <v>C</v>
      </c>
      <c r="P285" s="254" t="str">
        <f t="shared" si="76"/>
        <v>C</v>
      </c>
    </row>
    <row r="286" spans="2:16">
      <c r="B286" s="176"/>
      <c r="C286" s="50" t="s">
        <v>329</v>
      </c>
      <c r="D286" s="11" t="s">
        <v>90</v>
      </c>
      <c r="E286" s="30" t="s">
        <v>91</v>
      </c>
      <c r="F286" s="11" t="s">
        <v>65</v>
      </c>
      <c r="G286" s="11" t="s">
        <v>66</v>
      </c>
      <c r="H286" s="11" t="s">
        <v>92</v>
      </c>
      <c r="I286" s="15" t="s">
        <v>93</v>
      </c>
    </row>
    <row r="287" spans="2:16" ht="25.5">
      <c r="B287" s="52" t="s">
        <v>330</v>
      </c>
      <c r="C287" s="26" t="s">
        <v>331</v>
      </c>
      <c r="D287" s="10" t="s">
        <v>90</v>
      </c>
      <c r="E287" s="119"/>
      <c r="F287" s="13"/>
      <c r="G287" s="13"/>
      <c r="H287" s="93"/>
      <c r="I287" s="123"/>
      <c r="J287" s="212"/>
      <c r="K287" s="254" t="str">
        <f t="shared" ref="K287" si="77">CONCATENATE(D287,H287)</f>
        <v>C</v>
      </c>
      <c r="L287" s="254" t="str">
        <f t="shared" ref="L287" si="78">CONCATENATE(E287,H287)</f>
        <v/>
      </c>
      <c r="M287" s="254" t="str">
        <f t="shared" ref="M287" si="79">CONCATENATE(D287,F287)</f>
        <v>C</v>
      </c>
      <c r="N287" s="254" t="str">
        <f t="shared" ref="N287" si="80">CONCATENATE(D287,E287,F287)</f>
        <v>C</v>
      </c>
      <c r="O287" s="254" t="str">
        <f t="shared" ref="O287" si="81">CONCATENATE(D287,G287)</f>
        <v>C</v>
      </c>
      <c r="P287" s="254" t="str">
        <f t="shared" ref="P287" si="82">CONCATENATE(D287,E287,G287)</f>
        <v>C</v>
      </c>
    </row>
    <row r="288" spans="2:16" ht="25.5">
      <c r="B288" s="52" t="s">
        <v>332</v>
      </c>
      <c r="C288" s="22" t="s">
        <v>333</v>
      </c>
      <c r="D288" s="10" t="s">
        <v>90</v>
      </c>
      <c r="E288" s="119"/>
      <c r="F288" s="13"/>
      <c r="G288" s="13"/>
      <c r="H288" s="93"/>
      <c r="I288" s="123"/>
      <c r="J288" s="212"/>
      <c r="K288" s="254" t="str">
        <f t="shared" ref="K288" si="83">CONCATENATE(D288,H288)</f>
        <v>C</v>
      </c>
      <c r="L288" s="254" t="str">
        <f t="shared" ref="L288" si="84">CONCATENATE(E288,H288)</f>
        <v/>
      </c>
      <c r="M288" s="254" t="str">
        <f t="shared" ref="M288" si="85">CONCATENATE(D288,F288)</f>
        <v>C</v>
      </c>
      <c r="N288" s="254" t="str">
        <f t="shared" ref="N288" si="86">CONCATENATE(D288,E288,F288)</f>
        <v>C</v>
      </c>
      <c r="O288" s="254" t="str">
        <f t="shared" ref="O288" si="87">CONCATENATE(D288,G288)</f>
        <v>C</v>
      </c>
      <c r="P288" s="254" t="str">
        <f t="shared" ref="P288" si="88">CONCATENATE(D288,E288,G288)</f>
        <v>C</v>
      </c>
    </row>
    <row r="289" spans="2:16">
      <c r="B289" s="176"/>
      <c r="C289" s="50" t="s">
        <v>334</v>
      </c>
      <c r="D289" s="11" t="s">
        <v>90</v>
      </c>
      <c r="E289" s="30" t="s">
        <v>91</v>
      </c>
      <c r="F289" s="11" t="s">
        <v>65</v>
      </c>
      <c r="G289" s="11" t="s">
        <v>66</v>
      </c>
      <c r="H289" s="11" t="s">
        <v>92</v>
      </c>
      <c r="I289" s="15" t="s">
        <v>93</v>
      </c>
    </row>
    <row r="290" spans="2:16" ht="38.25">
      <c r="B290" s="42" t="s">
        <v>335</v>
      </c>
      <c r="C290" s="22" t="s">
        <v>336</v>
      </c>
      <c r="D290" s="10" t="s">
        <v>90</v>
      </c>
      <c r="E290" s="119"/>
      <c r="F290" s="13"/>
      <c r="G290" s="13"/>
      <c r="H290" s="93"/>
      <c r="I290" s="123"/>
      <c r="J290" s="212"/>
      <c r="K290" s="254" t="str">
        <f t="shared" ref="K290:K293" si="89">CONCATENATE(D290,H290)</f>
        <v>C</v>
      </c>
      <c r="L290" s="254" t="str">
        <f t="shared" ref="L290" si="90">CONCATENATE(E290,H290)</f>
        <v/>
      </c>
      <c r="M290" s="254" t="str">
        <f t="shared" ref="M290:M292" si="91">CONCATENATE(D290,F290)</f>
        <v>C</v>
      </c>
      <c r="N290" s="254" t="str">
        <f t="shared" ref="N290:N292" si="92">CONCATENATE(D290,E290,F290)</f>
        <v>C</v>
      </c>
      <c r="O290" s="254" t="str">
        <f t="shared" ref="O290:O292" si="93">CONCATENATE(D290,G290)</f>
        <v>C</v>
      </c>
      <c r="P290" s="254" t="str">
        <f t="shared" ref="P290:P292" si="94">CONCATENATE(D290,E290,G290)</f>
        <v>C</v>
      </c>
    </row>
    <row r="291" spans="2:16" ht="25.5">
      <c r="B291" s="42" t="s">
        <v>337</v>
      </c>
      <c r="C291" s="22" t="s">
        <v>338</v>
      </c>
      <c r="D291" s="10" t="s">
        <v>90</v>
      </c>
      <c r="E291" s="119"/>
      <c r="F291" s="13"/>
      <c r="G291" s="13"/>
      <c r="H291" s="93"/>
      <c r="I291" s="123"/>
      <c r="J291" s="212"/>
      <c r="K291" s="254" t="str">
        <f t="shared" si="89"/>
        <v>C</v>
      </c>
      <c r="M291" s="254" t="str">
        <f t="shared" si="91"/>
        <v>C</v>
      </c>
      <c r="N291" s="254" t="str">
        <f t="shared" si="92"/>
        <v>C</v>
      </c>
      <c r="O291" s="254" t="str">
        <f t="shared" si="93"/>
        <v>C</v>
      </c>
      <c r="P291" s="254" t="str">
        <f t="shared" si="94"/>
        <v>C</v>
      </c>
    </row>
    <row r="292" spans="2:16" ht="25.5">
      <c r="B292" s="42" t="s">
        <v>339</v>
      </c>
      <c r="C292" s="22" t="s">
        <v>340</v>
      </c>
      <c r="D292" s="10" t="s">
        <v>90</v>
      </c>
      <c r="E292" s="119"/>
      <c r="F292" s="13"/>
      <c r="G292" s="13"/>
      <c r="H292" s="93"/>
      <c r="I292" s="123"/>
      <c r="J292" s="212"/>
      <c r="K292" s="254" t="str">
        <f t="shared" si="89"/>
        <v>C</v>
      </c>
      <c r="M292" s="254" t="str">
        <f t="shared" si="91"/>
        <v>C</v>
      </c>
      <c r="N292" s="254" t="str">
        <f t="shared" si="92"/>
        <v>C</v>
      </c>
      <c r="O292" s="254" t="str">
        <f t="shared" si="93"/>
        <v>C</v>
      </c>
      <c r="P292" s="254" t="str">
        <f t="shared" si="94"/>
        <v>C</v>
      </c>
    </row>
    <row r="293" spans="2:16" ht="25.5">
      <c r="B293" s="42" t="s">
        <v>341</v>
      </c>
      <c r="C293" s="22" t="s">
        <v>342</v>
      </c>
      <c r="D293" s="10" t="s">
        <v>90</v>
      </c>
      <c r="E293" s="119"/>
      <c r="F293" s="13"/>
      <c r="G293" s="13"/>
      <c r="H293" s="93"/>
      <c r="I293" s="123"/>
      <c r="J293" s="212"/>
      <c r="K293" s="254" t="str">
        <f t="shared" si="89"/>
        <v>C</v>
      </c>
      <c r="L293" s="254" t="str">
        <f t="shared" ref="L293" si="95">CONCATENATE(E293,H293)</f>
        <v/>
      </c>
      <c r="M293" s="254" t="str">
        <f t="shared" ref="M293" si="96">CONCATENATE(D293,F293)</f>
        <v>C</v>
      </c>
      <c r="N293" s="254" t="str">
        <f t="shared" ref="N293" si="97">CONCATENATE(D293,E293,F293)</f>
        <v>C</v>
      </c>
      <c r="O293" s="254" t="str">
        <f t="shared" ref="O293" si="98">CONCATENATE(D293,G293)</f>
        <v>C</v>
      </c>
      <c r="P293" s="254" t="str">
        <f t="shared" ref="P293" si="99">CONCATENATE(D293,E293,G293)</f>
        <v>C</v>
      </c>
    </row>
    <row r="294" spans="2:16">
      <c r="B294" s="176"/>
      <c r="C294" s="50" t="s">
        <v>343</v>
      </c>
      <c r="D294" s="11" t="s">
        <v>90</v>
      </c>
      <c r="E294" s="30" t="s">
        <v>91</v>
      </c>
      <c r="F294" s="11" t="s">
        <v>65</v>
      </c>
      <c r="G294" s="11" t="s">
        <v>66</v>
      </c>
      <c r="H294" s="11" t="s">
        <v>92</v>
      </c>
      <c r="I294" s="15" t="s">
        <v>93</v>
      </c>
    </row>
    <row r="295" spans="2:16">
      <c r="B295" s="42" t="s">
        <v>344</v>
      </c>
      <c r="C295" s="22" t="s">
        <v>345</v>
      </c>
      <c r="D295" s="10" t="s">
        <v>90</v>
      </c>
      <c r="E295" s="119"/>
      <c r="F295" s="13"/>
      <c r="G295" s="13"/>
      <c r="H295" s="93"/>
      <c r="I295" s="123"/>
      <c r="J295" s="212"/>
      <c r="K295" s="254" t="str">
        <f t="shared" ref="K295" si="100">CONCATENATE(D295,H295)</f>
        <v>C</v>
      </c>
      <c r="L295" s="254" t="str">
        <f t="shared" ref="L295" si="101">CONCATENATE(E295,H295)</f>
        <v/>
      </c>
      <c r="M295" s="254" t="str">
        <f t="shared" ref="M295" si="102">CONCATENATE(D295,F295)</f>
        <v>C</v>
      </c>
      <c r="N295" s="254" t="str">
        <f t="shared" ref="N295" si="103">CONCATENATE(D295,E295,F295)</f>
        <v>C</v>
      </c>
      <c r="O295" s="254" t="str">
        <f t="shared" ref="O295" si="104">CONCATENATE(D295,G295)</f>
        <v>C</v>
      </c>
      <c r="P295" s="254" t="str">
        <f t="shared" ref="P295" si="105">CONCATENATE(D295,E295,G295)</f>
        <v>C</v>
      </c>
    </row>
    <row r="296" spans="2:16" ht="25.5">
      <c r="B296" s="42" t="s">
        <v>346</v>
      </c>
      <c r="C296" s="22" t="s">
        <v>347</v>
      </c>
      <c r="D296" s="10" t="s">
        <v>90</v>
      </c>
      <c r="E296" s="119"/>
      <c r="F296" s="13"/>
      <c r="G296" s="13"/>
      <c r="H296" s="93"/>
      <c r="I296" s="123"/>
      <c r="J296" s="212"/>
      <c r="K296" s="254" t="str">
        <f t="shared" ref="K296:K314" si="106">CONCATENATE(D296,H296)</f>
        <v>C</v>
      </c>
      <c r="L296" s="254" t="str">
        <f t="shared" ref="L296:L312" si="107">CONCATENATE(E296,H296)</f>
        <v/>
      </c>
      <c r="M296" s="254" t="str">
        <f t="shared" ref="M296:M314" si="108">CONCATENATE(D296,F296)</f>
        <v>C</v>
      </c>
      <c r="N296" s="254" t="str">
        <f t="shared" ref="N296:N314" si="109">CONCATENATE(D296,E296,F296)</f>
        <v>C</v>
      </c>
      <c r="O296" s="254" t="str">
        <f t="shared" ref="O296:O314" si="110">CONCATENATE(D296,G296)</f>
        <v>C</v>
      </c>
      <c r="P296" s="254" t="str">
        <f t="shared" ref="P296:P314" si="111">CONCATENATE(D296,E296,G296)</f>
        <v>C</v>
      </c>
    </row>
    <row r="297" spans="2:16">
      <c r="B297" s="176"/>
      <c r="C297" s="50" t="s">
        <v>348</v>
      </c>
      <c r="D297" s="11" t="s">
        <v>90</v>
      </c>
      <c r="E297" s="30" t="s">
        <v>91</v>
      </c>
      <c r="F297" s="11" t="s">
        <v>65</v>
      </c>
      <c r="G297" s="11" t="s">
        <v>66</v>
      </c>
      <c r="H297" s="11" t="s">
        <v>92</v>
      </c>
      <c r="I297" s="15" t="s">
        <v>93</v>
      </c>
      <c r="J297" s="212"/>
    </row>
    <row r="298" spans="2:16" ht="25.5">
      <c r="B298" s="42" t="s">
        <v>349</v>
      </c>
      <c r="C298" s="22" t="s">
        <v>350</v>
      </c>
      <c r="D298" s="10" t="s">
        <v>90</v>
      </c>
      <c r="E298" s="119" t="s">
        <v>91</v>
      </c>
      <c r="F298" s="13"/>
      <c r="G298" s="13"/>
      <c r="H298" s="93"/>
      <c r="I298" s="123"/>
      <c r="J298" s="212"/>
      <c r="K298" s="254" t="str">
        <f t="shared" si="106"/>
        <v>C</v>
      </c>
      <c r="L298" s="254" t="str">
        <f t="shared" si="107"/>
        <v>CMP</v>
      </c>
      <c r="M298" s="254" t="str">
        <f t="shared" si="108"/>
        <v>C</v>
      </c>
      <c r="N298" s="254" t="str">
        <f t="shared" si="109"/>
        <v>CCMP</v>
      </c>
      <c r="O298" s="254" t="str">
        <f t="shared" si="110"/>
        <v>C</v>
      </c>
      <c r="P298" s="254" t="str">
        <f t="shared" si="111"/>
        <v>CCMP</v>
      </c>
    </row>
    <row r="299" spans="2:16" ht="25.5">
      <c r="B299" s="42" t="s">
        <v>351</v>
      </c>
      <c r="C299" s="22" t="s">
        <v>352</v>
      </c>
      <c r="D299" s="10" t="s">
        <v>90</v>
      </c>
      <c r="E299" s="119" t="s">
        <v>91</v>
      </c>
      <c r="F299" s="13"/>
      <c r="G299" s="13"/>
      <c r="H299" s="93"/>
      <c r="J299" s="212"/>
      <c r="K299" s="254" t="str">
        <f t="shared" si="106"/>
        <v>C</v>
      </c>
      <c r="L299" s="254" t="str">
        <f t="shared" si="107"/>
        <v>CMP</v>
      </c>
      <c r="M299" s="254" t="str">
        <f t="shared" si="108"/>
        <v>C</v>
      </c>
      <c r="N299" s="254" t="str">
        <f t="shared" si="109"/>
        <v>CCMP</v>
      </c>
      <c r="O299" s="254" t="str">
        <f t="shared" si="110"/>
        <v>C</v>
      </c>
      <c r="P299" s="254" t="str">
        <f t="shared" si="111"/>
        <v>CCMP</v>
      </c>
    </row>
    <row r="300" spans="2:16">
      <c r="B300" s="176"/>
      <c r="C300" s="50" t="s">
        <v>353</v>
      </c>
      <c r="D300" s="11" t="s">
        <v>90</v>
      </c>
      <c r="E300" s="30" t="s">
        <v>91</v>
      </c>
      <c r="F300" s="11" t="s">
        <v>65</v>
      </c>
      <c r="G300" s="11" t="s">
        <v>66</v>
      </c>
      <c r="H300" s="11" t="s">
        <v>92</v>
      </c>
      <c r="I300" s="15" t="s">
        <v>93</v>
      </c>
      <c r="J300" s="212"/>
    </row>
    <row r="301" spans="2:16" ht="38.25">
      <c r="B301" s="42" t="s">
        <v>354</v>
      </c>
      <c r="C301" s="22" t="s">
        <v>355</v>
      </c>
      <c r="D301" s="10" t="s">
        <v>90</v>
      </c>
      <c r="E301" s="119"/>
      <c r="F301" s="13"/>
      <c r="G301" s="13"/>
      <c r="H301" s="93"/>
      <c r="I301" s="123"/>
      <c r="J301" s="212"/>
      <c r="K301" s="254" t="str">
        <f t="shared" si="106"/>
        <v>C</v>
      </c>
      <c r="L301" s="254" t="str">
        <f t="shared" si="107"/>
        <v/>
      </c>
      <c r="M301" s="254" t="str">
        <f t="shared" si="108"/>
        <v>C</v>
      </c>
      <c r="N301" s="254" t="str">
        <f t="shared" si="109"/>
        <v>C</v>
      </c>
      <c r="O301" s="254" t="str">
        <f t="shared" si="110"/>
        <v>C</v>
      </c>
      <c r="P301" s="254" t="str">
        <f t="shared" si="111"/>
        <v>C</v>
      </c>
    </row>
    <row r="302" spans="2:16" ht="38.25">
      <c r="B302" s="42" t="s">
        <v>356</v>
      </c>
      <c r="C302" s="26" t="s">
        <v>357</v>
      </c>
      <c r="D302" s="10" t="s">
        <v>90</v>
      </c>
      <c r="E302" s="119"/>
      <c r="F302" s="13"/>
      <c r="G302" s="13"/>
      <c r="H302" s="93"/>
      <c r="I302" s="124"/>
      <c r="J302" s="212"/>
      <c r="K302" s="254" t="str">
        <f t="shared" si="106"/>
        <v>C</v>
      </c>
      <c r="L302" s="254" t="str">
        <f t="shared" si="107"/>
        <v/>
      </c>
      <c r="M302" s="254" t="str">
        <f t="shared" si="108"/>
        <v>C</v>
      </c>
      <c r="N302" s="254" t="str">
        <f t="shared" si="109"/>
        <v>C</v>
      </c>
      <c r="O302" s="254" t="str">
        <f t="shared" si="110"/>
        <v>C</v>
      </c>
      <c r="P302" s="254" t="str">
        <f t="shared" si="111"/>
        <v>C</v>
      </c>
    </row>
    <row r="303" spans="2:16" ht="25.5">
      <c r="B303" s="42" t="s">
        <v>358</v>
      </c>
      <c r="C303" s="22" t="s">
        <v>359</v>
      </c>
      <c r="D303" s="10" t="s">
        <v>90</v>
      </c>
      <c r="E303" s="119"/>
      <c r="F303" s="13"/>
      <c r="G303" s="13"/>
      <c r="H303" s="93"/>
      <c r="I303" s="124"/>
      <c r="J303" s="212"/>
      <c r="K303" s="254" t="str">
        <f t="shared" si="106"/>
        <v>C</v>
      </c>
      <c r="L303" s="254" t="str">
        <f t="shared" si="107"/>
        <v/>
      </c>
      <c r="M303" s="254" t="str">
        <f t="shared" si="108"/>
        <v>C</v>
      </c>
      <c r="N303" s="254" t="str">
        <f t="shared" si="109"/>
        <v>C</v>
      </c>
      <c r="O303" s="254" t="str">
        <f t="shared" si="110"/>
        <v>C</v>
      </c>
      <c r="P303" s="254" t="str">
        <f t="shared" si="111"/>
        <v>C</v>
      </c>
    </row>
    <row r="304" spans="2:16" ht="25.5">
      <c r="B304" s="42" t="s">
        <v>360</v>
      </c>
      <c r="C304" s="22" t="s">
        <v>361</v>
      </c>
      <c r="D304" s="10" t="s">
        <v>90</v>
      </c>
      <c r="E304" s="119" t="s">
        <v>91</v>
      </c>
      <c r="F304" s="13"/>
      <c r="G304" s="13"/>
      <c r="H304" s="93"/>
      <c r="I304" s="123"/>
      <c r="J304" s="212"/>
      <c r="K304" s="254" t="str">
        <f t="shared" si="106"/>
        <v>C</v>
      </c>
      <c r="L304" s="254" t="str">
        <f t="shared" si="107"/>
        <v>CMP</v>
      </c>
      <c r="M304" s="254" t="str">
        <f t="shared" si="108"/>
        <v>C</v>
      </c>
      <c r="N304" s="254" t="str">
        <f t="shared" si="109"/>
        <v>CCMP</v>
      </c>
      <c r="O304" s="254" t="str">
        <f t="shared" si="110"/>
        <v>C</v>
      </c>
      <c r="P304" s="254" t="str">
        <f t="shared" si="111"/>
        <v>CCMP</v>
      </c>
    </row>
    <row r="305" spans="2:16" ht="25.5">
      <c r="B305" s="42" t="s">
        <v>362</v>
      </c>
      <c r="C305" s="22" t="s">
        <v>363</v>
      </c>
      <c r="D305" s="10" t="s">
        <v>90</v>
      </c>
      <c r="E305" s="119"/>
      <c r="F305" s="13"/>
      <c r="G305" s="13"/>
      <c r="H305" s="93"/>
      <c r="I305" s="123"/>
      <c r="J305" s="212"/>
      <c r="K305" s="254" t="str">
        <f t="shared" si="106"/>
        <v>C</v>
      </c>
      <c r="L305" s="254" t="str">
        <f t="shared" si="107"/>
        <v/>
      </c>
      <c r="M305" s="254" t="str">
        <f t="shared" si="108"/>
        <v>C</v>
      </c>
      <c r="N305" s="254" t="str">
        <f t="shared" si="109"/>
        <v>C</v>
      </c>
      <c r="O305" s="254" t="str">
        <f t="shared" si="110"/>
        <v>C</v>
      </c>
      <c r="P305" s="254" t="str">
        <f t="shared" si="111"/>
        <v>C</v>
      </c>
    </row>
    <row r="306" spans="2:16">
      <c r="B306" s="176"/>
      <c r="C306" s="50" t="s">
        <v>364</v>
      </c>
      <c r="D306" s="11" t="s">
        <v>90</v>
      </c>
      <c r="E306" s="30" t="s">
        <v>91</v>
      </c>
      <c r="F306" s="11" t="s">
        <v>65</v>
      </c>
      <c r="G306" s="11" t="s">
        <v>66</v>
      </c>
      <c r="H306" s="11" t="s">
        <v>92</v>
      </c>
      <c r="I306" s="15" t="s">
        <v>93</v>
      </c>
      <c r="J306" s="212"/>
    </row>
    <row r="307" spans="2:16" ht="25.5">
      <c r="B307" s="42" t="s">
        <v>365</v>
      </c>
      <c r="C307" s="22" t="s">
        <v>366</v>
      </c>
      <c r="D307" s="10" t="s">
        <v>90</v>
      </c>
      <c r="E307" s="119"/>
      <c r="F307" s="13"/>
      <c r="G307" s="13"/>
      <c r="H307" s="93"/>
      <c r="I307" s="123"/>
      <c r="J307" s="212"/>
      <c r="K307" s="254" t="str">
        <f t="shared" si="106"/>
        <v>C</v>
      </c>
      <c r="L307" s="254" t="str">
        <f t="shared" si="107"/>
        <v/>
      </c>
      <c r="M307" s="254" t="str">
        <f t="shared" si="108"/>
        <v>C</v>
      </c>
      <c r="N307" s="254" t="str">
        <f t="shared" si="109"/>
        <v>C</v>
      </c>
      <c r="O307" s="254" t="str">
        <f t="shared" si="110"/>
        <v>C</v>
      </c>
      <c r="P307" s="254" t="str">
        <f t="shared" si="111"/>
        <v>C</v>
      </c>
    </row>
    <row r="308" spans="2:16" ht="25.5">
      <c r="B308" s="42" t="s">
        <v>367</v>
      </c>
      <c r="C308" s="22" t="s">
        <v>368</v>
      </c>
      <c r="D308" s="10" t="s">
        <v>90</v>
      </c>
      <c r="E308" s="119"/>
      <c r="F308" s="13"/>
      <c r="G308" s="13"/>
      <c r="H308" s="93"/>
      <c r="I308" s="123"/>
      <c r="J308" s="212"/>
      <c r="K308" s="254" t="str">
        <f t="shared" si="106"/>
        <v>C</v>
      </c>
      <c r="L308" s="254" t="str">
        <f t="shared" si="107"/>
        <v/>
      </c>
      <c r="M308" s="254" t="str">
        <f t="shared" si="108"/>
        <v>C</v>
      </c>
      <c r="N308" s="254" t="str">
        <f t="shared" si="109"/>
        <v>C</v>
      </c>
      <c r="O308" s="254" t="str">
        <f t="shared" si="110"/>
        <v>C</v>
      </c>
      <c r="P308" s="254" t="str">
        <f t="shared" si="111"/>
        <v>C</v>
      </c>
    </row>
    <row r="309" spans="2:16" ht="33" customHeight="1">
      <c r="B309" s="42" t="s">
        <v>369</v>
      </c>
      <c r="C309" s="22" t="s">
        <v>370</v>
      </c>
      <c r="D309" s="10" t="s">
        <v>90</v>
      </c>
      <c r="E309" s="119"/>
      <c r="F309" s="13"/>
      <c r="G309" s="13"/>
      <c r="H309" s="93"/>
      <c r="I309" s="123"/>
      <c r="J309" s="212"/>
      <c r="K309" s="254" t="str">
        <f t="shared" si="106"/>
        <v>C</v>
      </c>
      <c r="L309" s="254" t="str">
        <f t="shared" si="107"/>
        <v/>
      </c>
      <c r="M309" s="254" t="str">
        <f t="shared" si="108"/>
        <v>C</v>
      </c>
      <c r="N309" s="254" t="str">
        <f t="shared" si="109"/>
        <v>C</v>
      </c>
      <c r="O309" s="254" t="str">
        <f t="shared" si="110"/>
        <v>C</v>
      </c>
      <c r="P309" s="254" t="str">
        <f t="shared" si="111"/>
        <v>C</v>
      </c>
    </row>
    <row r="310" spans="2:16" ht="18.75" customHeight="1">
      <c r="B310" s="176"/>
      <c r="C310" s="50" t="s">
        <v>371</v>
      </c>
      <c r="D310" s="11" t="s">
        <v>90</v>
      </c>
      <c r="E310" s="30" t="s">
        <v>91</v>
      </c>
      <c r="F310" s="11" t="s">
        <v>65</v>
      </c>
      <c r="G310" s="11" t="s">
        <v>66</v>
      </c>
      <c r="H310" s="11" t="s">
        <v>92</v>
      </c>
      <c r="I310" s="15" t="s">
        <v>93</v>
      </c>
      <c r="J310" s="212"/>
    </row>
    <row r="311" spans="2:16" ht="25.5">
      <c r="B311" s="42" t="s">
        <v>372</v>
      </c>
      <c r="C311" s="22" t="s">
        <v>373</v>
      </c>
      <c r="D311" s="10" t="s">
        <v>90</v>
      </c>
      <c r="E311" s="119"/>
      <c r="F311" s="13"/>
      <c r="G311" s="13"/>
      <c r="H311" s="93"/>
      <c r="I311" s="123"/>
      <c r="J311" s="212"/>
      <c r="K311" s="254" t="str">
        <f t="shared" si="106"/>
        <v>C</v>
      </c>
      <c r="L311" s="254" t="str">
        <f t="shared" si="107"/>
        <v/>
      </c>
      <c r="M311" s="254" t="str">
        <f t="shared" si="108"/>
        <v>C</v>
      </c>
      <c r="N311" s="254" t="str">
        <f t="shared" si="109"/>
        <v>C</v>
      </c>
      <c r="O311" s="254" t="str">
        <f t="shared" si="110"/>
        <v>C</v>
      </c>
      <c r="P311" s="254" t="str">
        <f t="shared" si="111"/>
        <v>C</v>
      </c>
    </row>
    <row r="312" spans="2:16" ht="30" customHeight="1">
      <c r="B312" s="42" t="s">
        <v>374</v>
      </c>
      <c r="C312" s="22" t="s">
        <v>375</v>
      </c>
      <c r="D312" s="10" t="s">
        <v>90</v>
      </c>
      <c r="E312" s="119"/>
      <c r="F312" s="13"/>
      <c r="G312" s="13"/>
      <c r="H312" s="93"/>
      <c r="I312" s="123"/>
      <c r="J312" s="212"/>
      <c r="K312" s="254" t="str">
        <f t="shared" si="106"/>
        <v>C</v>
      </c>
      <c r="L312" s="254" t="str">
        <f t="shared" si="107"/>
        <v/>
      </c>
      <c r="M312" s="254" t="str">
        <f t="shared" si="108"/>
        <v>C</v>
      </c>
      <c r="N312" s="254" t="str">
        <f t="shared" si="109"/>
        <v>C</v>
      </c>
      <c r="O312" s="254" t="str">
        <f t="shared" si="110"/>
        <v>C</v>
      </c>
      <c r="P312" s="254" t="str">
        <f t="shared" si="111"/>
        <v>C</v>
      </c>
    </row>
    <row r="313" spans="2:16" ht="33" customHeight="1">
      <c r="B313" s="42" t="s">
        <v>376</v>
      </c>
      <c r="C313" s="181" t="s">
        <v>377</v>
      </c>
      <c r="D313" s="10" t="s">
        <v>90</v>
      </c>
      <c r="E313" s="119"/>
      <c r="F313" s="13"/>
      <c r="G313" s="13"/>
      <c r="H313" s="93"/>
      <c r="I313" s="123"/>
      <c r="J313" s="212"/>
      <c r="K313" s="254" t="str">
        <f t="shared" si="106"/>
        <v>C</v>
      </c>
      <c r="M313" s="254" t="str">
        <f t="shared" si="108"/>
        <v>C</v>
      </c>
      <c r="N313" s="254" t="str">
        <f t="shared" si="109"/>
        <v>C</v>
      </c>
      <c r="O313" s="254" t="str">
        <f t="shared" si="110"/>
        <v>C</v>
      </c>
      <c r="P313" s="254" t="str">
        <f t="shared" si="111"/>
        <v>C</v>
      </c>
    </row>
    <row r="314" spans="2:16" ht="36" customHeight="1">
      <c r="B314" s="42" t="s">
        <v>378</v>
      </c>
      <c r="C314" s="181" t="s">
        <v>379</v>
      </c>
      <c r="D314" s="10" t="s">
        <v>90</v>
      </c>
      <c r="E314" s="119"/>
      <c r="F314" s="13"/>
      <c r="G314" s="13"/>
      <c r="H314" s="93"/>
      <c r="I314" s="123"/>
      <c r="J314" s="212"/>
      <c r="K314" s="254" t="str">
        <f t="shared" si="106"/>
        <v>C</v>
      </c>
      <c r="M314" s="254" t="str">
        <f t="shared" si="108"/>
        <v>C</v>
      </c>
      <c r="N314" s="254" t="str">
        <f t="shared" si="109"/>
        <v>C</v>
      </c>
      <c r="O314" s="254" t="str">
        <f t="shared" si="110"/>
        <v>C</v>
      </c>
      <c r="P314" s="254" t="str">
        <f t="shared" si="111"/>
        <v>C</v>
      </c>
    </row>
    <row r="315" spans="2:16" ht="25.5">
      <c r="B315" s="176"/>
      <c r="C315" s="35" t="s">
        <v>380</v>
      </c>
      <c r="D315" s="11" t="s">
        <v>90</v>
      </c>
      <c r="E315" s="30" t="s">
        <v>91</v>
      </c>
      <c r="F315" s="11" t="s">
        <v>65</v>
      </c>
      <c r="G315" s="11" t="s">
        <v>66</v>
      </c>
      <c r="H315" s="11" t="s">
        <v>92</v>
      </c>
      <c r="I315" s="15" t="s">
        <v>93</v>
      </c>
    </row>
    <row r="316" spans="2:16" ht="38.25">
      <c r="B316" s="42" t="s">
        <v>381</v>
      </c>
      <c r="C316" s="22" t="s">
        <v>382</v>
      </c>
      <c r="D316" s="10" t="s">
        <v>90</v>
      </c>
      <c r="E316" s="119"/>
      <c r="F316" s="13"/>
      <c r="G316" s="13"/>
      <c r="H316" s="93"/>
      <c r="I316" s="123"/>
      <c r="J316" s="212"/>
      <c r="K316" s="254" t="str">
        <f t="shared" ref="K316:K337" si="112">CONCATENATE(D316,H316)</f>
        <v>C</v>
      </c>
      <c r="L316" s="254" t="str">
        <f t="shared" ref="L316" si="113">CONCATENATE(E316,H316)</f>
        <v/>
      </c>
      <c r="M316" s="254" t="str">
        <f t="shared" ref="M316" si="114">CONCATENATE(D316,F316)</f>
        <v>C</v>
      </c>
      <c r="N316" s="254" t="str">
        <f t="shared" ref="N316" si="115">CONCATENATE(D316,E316,F316)</f>
        <v>C</v>
      </c>
      <c r="O316" s="254" t="str">
        <f t="shared" ref="O316" si="116">CONCATENATE(D316,G316)</f>
        <v>C</v>
      </c>
      <c r="P316" s="254" t="str">
        <f t="shared" ref="P316" si="117">CONCATENATE(D316,E316,G316)</f>
        <v>C</v>
      </c>
    </row>
    <row r="317" spans="2:16">
      <c r="B317" s="42" t="s">
        <v>383</v>
      </c>
      <c r="C317" s="22" t="s">
        <v>384</v>
      </c>
      <c r="D317" s="10" t="s">
        <v>90</v>
      </c>
      <c r="E317" s="119"/>
      <c r="F317" s="13"/>
      <c r="G317" s="13"/>
      <c r="H317" s="93"/>
      <c r="I317" s="123"/>
      <c r="J317" s="212"/>
      <c r="K317" s="254" t="str">
        <f t="shared" si="112"/>
        <v>C</v>
      </c>
      <c r="L317" s="254" t="str">
        <f t="shared" ref="L317:L335" si="118">CONCATENATE(E317,H317)</f>
        <v/>
      </c>
      <c r="M317" s="254" t="str">
        <f t="shared" ref="M317:M335" si="119">CONCATENATE(D317,F317)</f>
        <v>C</v>
      </c>
      <c r="N317" s="254" t="str">
        <f t="shared" ref="N317:N335" si="120">CONCATENATE(D317,E317,F317)</f>
        <v>C</v>
      </c>
      <c r="O317" s="254" t="str">
        <f t="shared" ref="O317:O335" si="121">CONCATENATE(D317,G317)</f>
        <v>C</v>
      </c>
      <c r="P317" s="254" t="str">
        <f t="shared" ref="P317:P335" si="122">CONCATENATE(D317,E317,G317)</f>
        <v>C</v>
      </c>
    </row>
    <row r="318" spans="2:16" ht="51">
      <c r="B318" s="42" t="s">
        <v>385</v>
      </c>
      <c r="C318" s="22" t="s">
        <v>386</v>
      </c>
      <c r="D318" s="10" t="s">
        <v>90</v>
      </c>
      <c r="E318" s="119" t="s">
        <v>91</v>
      </c>
      <c r="F318" s="13"/>
      <c r="G318" s="13"/>
      <c r="H318" s="93"/>
      <c r="I318" s="123"/>
      <c r="J318" s="212"/>
      <c r="K318" s="254" t="str">
        <f t="shared" si="112"/>
        <v>C</v>
      </c>
      <c r="L318" s="254" t="str">
        <f t="shared" si="118"/>
        <v>CMP</v>
      </c>
      <c r="M318" s="254" t="str">
        <f t="shared" si="119"/>
        <v>C</v>
      </c>
      <c r="N318" s="254" t="str">
        <f t="shared" si="120"/>
        <v>CCMP</v>
      </c>
      <c r="O318" s="254" t="str">
        <f t="shared" si="121"/>
        <v>C</v>
      </c>
      <c r="P318" s="254" t="str">
        <f t="shared" si="122"/>
        <v>CCMP</v>
      </c>
    </row>
    <row r="319" spans="2:16" ht="25.5">
      <c r="B319" s="42" t="s">
        <v>387</v>
      </c>
      <c r="C319" s="22" t="s">
        <v>388</v>
      </c>
      <c r="D319" s="10" t="s">
        <v>90</v>
      </c>
      <c r="E319" s="119"/>
      <c r="F319" s="13"/>
      <c r="G319" s="13"/>
      <c r="H319" s="93"/>
      <c r="I319" s="123"/>
      <c r="J319" s="212"/>
      <c r="K319" s="254" t="str">
        <f t="shared" si="112"/>
        <v>C</v>
      </c>
      <c r="L319" s="254" t="str">
        <f t="shared" si="118"/>
        <v/>
      </c>
      <c r="M319" s="254" t="str">
        <f t="shared" si="119"/>
        <v>C</v>
      </c>
      <c r="N319" s="254" t="str">
        <f t="shared" si="120"/>
        <v>C</v>
      </c>
      <c r="O319" s="254" t="str">
        <f t="shared" si="121"/>
        <v>C</v>
      </c>
      <c r="P319" s="254" t="str">
        <f t="shared" si="122"/>
        <v>C</v>
      </c>
    </row>
    <row r="320" spans="2:16">
      <c r="B320" s="42" t="s">
        <v>389</v>
      </c>
      <c r="C320" s="22" t="s">
        <v>390</v>
      </c>
      <c r="D320" s="10" t="s">
        <v>90</v>
      </c>
      <c r="E320" s="119"/>
      <c r="F320" s="13"/>
      <c r="G320" s="13"/>
      <c r="H320" s="93"/>
      <c r="I320" s="123"/>
      <c r="J320" s="212"/>
      <c r="K320" s="254" t="str">
        <f t="shared" si="112"/>
        <v>C</v>
      </c>
      <c r="L320" s="254" t="str">
        <f t="shared" si="118"/>
        <v/>
      </c>
      <c r="M320" s="254" t="str">
        <f t="shared" si="119"/>
        <v>C</v>
      </c>
      <c r="N320" s="254" t="str">
        <f t="shared" si="120"/>
        <v>C</v>
      </c>
      <c r="O320" s="254" t="str">
        <f t="shared" si="121"/>
        <v>C</v>
      </c>
      <c r="P320" s="254" t="str">
        <f t="shared" si="122"/>
        <v>C</v>
      </c>
    </row>
    <row r="321" spans="2:16" ht="25.5">
      <c r="B321" s="42" t="s">
        <v>391</v>
      </c>
      <c r="C321" s="22" t="s">
        <v>392</v>
      </c>
      <c r="D321" s="10" t="s">
        <v>90</v>
      </c>
      <c r="E321" s="119"/>
      <c r="F321" s="13"/>
      <c r="G321" s="13"/>
      <c r="H321" s="93"/>
      <c r="I321" s="123"/>
      <c r="J321" s="212"/>
      <c r="K321" s="254" t="str">
        <f t="shared" si="112"/>
        <v>C</v>
      </c>
      <c r="L321" s="254" t="str">
        <f t="shared" si="118"/>
        <v/>
      </c>
      <c r="M321" s="254" t="str">
        <f t="shared" si="119"/>
        <v>C</v>
      </c>
      <c r="N321" s="254" t="str">
        <f t="shared" si="120"/>
        <v>C</v>
      </c>
      <c r="O321" s="254" t="str">
        <f t="shared" si="121"/>
        <v>C</v>
      </c>
      <c r="P321" s="254" t="str">
        <f t="shared" si="122"/>
        <v>C</v>
      </c>
    </row>
    <row r="322" spans="2:16" ht="25.5">
      <c r="B322" s="42" t="s">
        <v>393</v>
      </c>
      <c r="C322" s="22" t="s">
        <v>394</v>
      </c>
      <c r="D322" s="10" t="s">
        <v>90</v>
      </c>
      <c r="E322" s="119"/>
      <c r="F322" s="13"/>
      <c r="G322" s="13"/>
      <c r="H322" s="93"/>
      <c r="I322" s="123"/>
      <c r="J322" s="212"/>
      <c r="K322" s="254" t="str">
        <f t="shared" si="112"/>
        <v>C</v>
      </c>
      <c r="L322" s="254" t="str">
        <f t="shared" si="118"/>
        <v/>
      </c>
      <c r="M322" s="254" t="str">
        <f t="shared" si="119"/>
        <v>C</v>
      </c>
      <c r="N322" s="254" t="str">
        <f t="shared" si="120"/>
        <v>C</v>
      </c>
      <c r="O322" s="254" t="str">
        <f t="shared" si="121"/>
        <v>C</v>
      </c>
      <c r="P322" s="254" t="str">
        <f t="shared" si="122"/>
        <v>C</v>
      </c>
    </row>
    <row r="323" spans="2:16" ht="25.5">
      <c r="B323" s="42" t="s">
        <v>395</v>
      </c>
      <c r="C323" s="22" t="s">
        <v>396</v>
      </c>
      <c r="D323" s="10" t="s">
        <v>90</v>
      </c>
      <c r="E323" s="119"/>
      <c r="F323" s="13"/>
      <c r="G323" s="13"/>
      <c r="H323" s="93"/>
      <c r="I323" s="123"/>
      <c r="J323" s="212"/>
      <c r="K323" s="254" t="str">
        <f t="shared" si="112"/>
        <v>C</v>
      </c>
      <c r="L323" s="254" t="str">
        <f t="shared" si="118"/>
        <v/>
      </c>
      <c r="M323" s="254" t="str">
        <f t="shared" si="119"/>
        <v>C</v>
      </c>
      <c r="N323" s="254" t="str">
        <f t="shared" si="120"/>
        <v>C</v>
      </c>
      <c r="O323" s="254" t="str">
        <f t="shared" si="121"/>
        <v>C</v>
      </c>
      <c r="P323" s="254" t="str">
        <f t="shared" si="122"/>
        <v>C</v>
      </c>
    </row>
    <row r="324" spans="2:16" ht="25.5">
      <c r="B324" s="42" t="s">
        <v>397</v>
      </c>
      <c r="C324" s="22" t="s">
        <v>398</v>
      </c>
      <c r="D324" s="10" t="s">
        <v>90</v>
      </c>
      <c r="E324" s="119"/>
      <c r="F324" s="13"/>
      <c r="G324" s="13"/>
      <c r="H324" s="93"/>
      <c r="I324" s="123"/>
      <c r="J324" s="212"/>
      <c r="K324" s="254" t="str">
        <f t="shared" si="112"/>
        <v>C</v>
      </c>
      <c r="L324" s="254" t="str">
        <f t="shared" si="118"/>
        <v/>
      </c>
      <c r="M324" s="254" t="str">
        <f t="shared" si="119"/>
        <v>C</v>
      </c>
      <c r="N324" s="254" t="str">
        <f t="shared" si="120"/>
        <v>C</v>
      </c>
      <c r="O324" s="254" t="str">
        <f t="shared" si="121"/>
        <v>C</v>
      </c>
      <c r="P324" s="254" t="str">
        <f t="shared" si="122"/>
        <v>C</v>
      </c>
    </row>
    <row r="325" spans="2:16" ht="38.25" customHeight="1">
      <c r="B325" s="42" t="s">
        <v>399</v>
      </c>
      <c r="C325" s="22" t="s">
        <v>400</v>
      </c>
      <c r="D325" s="10" t="s">
        <v>90</v>
      </c>
      <c r="E325" s="119"/>
      <c r="F325" s="13"/>
      <c r="G325" s="13"/>
      <c r="H325" s="93"/>
      <c r="I325" s="123"/>
      <c r="J325" s="212"/>
      <c r="K325" s="254" t="str">
        <f t="shared" si="112"/>
        <v>C</v>
      </c>
      <c r="L325" s="254" t="str">
        <f t="shared" si="118"/>
        <v/>
      </c>
      <c r="M325" s="254" t="str">
        <f t="shared" si="119"/>
        <v>C</v>
      </c>
      <c r="N325" s="254" t="str">
        <f t="shared" si="120"/>
        <v>C</v>
      </c>
      <c r="O325" s="254" t="str">
        <f t="shared" si="121"/>
        <v>C</v>
      </c>
      <c r="P325" s="254" t="str">
        <f t="shared" si="122"/>
        <v>C</v>
      </c>
    </row>
    <row r="326" spans="2:16" ht="45" customHeight="1">
      <c r="B326" s="42" t="s">
        <v>401</v>
      </c>
      <c r="C326" s="22" t="s">
        <v>402</v>
      </c>
      <c r="D326" s="10" t="s">
        <v>90</v>
      </c>
      <c r="E326" s="119"/>
      <c r="F326" s="13"/>
      <c r="G326" s="13"/>
      <c r="H326" s="93"/>
      <c r="I326" s="123"/>
      <c r="J326" s="212"/>
      <c r="K326" s="254" t="str">
        <f t="shared" si="112"/>
        <v>C</v>
      </c>
      <c r="L326" s="254" t="str">
        <f t="shared" si="118"/>
        <v/>
      </c>
      <c r="M326" s="254" t="str">
        <f t="shared" si="119"/>
        <v>C</v>
      </c>
      <c r="N326" s="254" t="str">
        <f t="shared" si="120"/>
        <v>C</v>
      </c>
      <c r="O326" s="254" t="str">
        <f t="shared" si="121"/>
        <v>C</v>
      </c>
      <c r="P326" s="254" t="str">
        <f t="shared" si="122"/>
        <v>C</v>
      </c>
    </row>
    <row r="327" spans="2:16" ht="38.25" customHeight="1">
      <c r="B327" s="42" t="s">
        <v>403</v>
      </c>
      <c r="C327" s="22" t="s">
        <v>404</v>
      </c>
      <c r="D327" s="10" t="s">
        <v>90</v>
      </c>
      <c r="E327" s="119"/>
      <c r="F327" s="13"/>
      <c r="G327" s="13"/>
      <c r="H327" s="93"/>
      <c r="I327" s="123"/>
      <c r="J327" s="212"/>
      <c r="K327" s="254" t="str">
        <f t="shared" si="112"/>
        <v>C</v>
      </c>
      <c r="L327" s="254" t="str">
        <f t="shared" si="118"/>
        <v/>
      </c>
      <c r="M327" s="254" t="str">
        <f t="shared" si="119"/>
        <v>C</v>
      </c>
      <c r="N327" s="254" t="str">
        <f t="shared" si="120"/>
        <v>C</v>
      </c>
      <c r="O327" s="254" t="str">
        <f t="shared" si="121"/>
        <v>C</v>
      </c>
      <c r="P327" s="254" t="str">
        <f t="shared" si="122"/>
        <v>C</v>
      </c>
    </row>
    <row r="328" spans="2:16" ht="27.75" customHeight="1">
      <c r="B328" s="42" t="s">
        <v>405</v>
      </c>
      <c r="C328" s="22" t="s">
        <v>406</v>
      </c>
      <c r="D328" s="10" t="s">
        <v>90</v>
      </c>
      <c r="E328" s="119"/>
      <c r="F328" s="13"/>
      <c r="G328" s="13"/>
      <c r="H328" s="93"/>
      <c r="I328" s="123"/>
      <c r="J328" s="212"/>
      <c r="K328" s="254" t="str">
        <f t="shared" si="112"/>
        <v>C</v>
      </c>
      <c r="L328" s="254" t="str">
        <f t="shared" si="118"/>
        <v/>
      </c>
      <c r="M328" s="254" t="str">
        <f t="shared" si="119"/>
        <v>C</v>
      </c>
      <c r="N328" s="254" t="str">
        <f t="shared" si="120"/>
        <v>C</v>
      </c>
      <c r="O328" s="254" t="str">
        <f t="shared" si="121"/>
        <v>C</v>
      </c>
      <c r="P328" s="254" t="str">
        <f t="shared" si="122"/>
        <v>C</v>
      </c>
    </row>
    <row r="329" spans="2:16">
      <c r="B329" s="42" t="s">
        <v>407</v>
      </c>
      <c r="C329" s="22" t="s">
        <v>408</v>
      </c>
      <c r="D329" s="10" t="s">
        <v>90</v>
      </c>
      <c r="E329" s="119"/>
      <c r="F329" s="13"/>
      <c r="G329" s="13"/>
      <c r="H329" s="93"/>
      <c r="I329" s="123"/>
      <c r="J329" s="212"/>
      <c r="K329" s="254" t="str">
        <f t="shared" si="112"/>
        <v>C</v>
      </c>
      <c r="L329" s="254" t="str">
        <f t="shared" si="118"/>
        <v/>
      </c>
      <c r="M329" s="254" t="str">
        <f t="shared" si="119"/>
        <v>C</v>
      </c>
      <c r="N329" s="254" t="str">
        <f t="shared" si="120"/>
        <v>C</v>
      </c>
      <c r="O329" s="254" t="str">
        <f t="shared" si="121"/>
        <v>C</v>
      </c>
      <c r="P329" s="254" t="str">
        <f t="shared" si="122"/>
        <v>C</v>
      </c>
    </row>
    <row r="330" spans="2:16" ht="25.5">
      <c r="B330" s="42" t="s">
        <v>409</v>
      </c>
      <c r="C330" s="22" t="s">
        <v>410</v>
      </c>
      <c r="D330" s="10" t="s">
        <v>90</v>
      </c>
      <c r="E330" s="119"/>
      <c r="F330" s="13"/>
      <c r="G330" s="13"/>
      <c r="H330" s="93"/>
      <c r="I330" s="123"/>
      <c r="J330" s="212"/>
      <c r="K330" s="254" t="str">
        <f t="shared" si="112"/>
        <v>C</v>
      </c>
      <c r="L330" s="254" t="str">
        <f t="shared" si="118"/>
        <v/>
      </c>
      <c r="M330" s="254" t="str">
        <f t="shared" si="119"/>
        <v>C</v>
      </c>
      <c r="N330" s="254" t="str">
        <f t="shared" si="120"/>
        <v>C</v>
      </c>
      <c r="O330" s="254" t="str">
        <f t="shared" si="121"/>
        <v>C</v>
      </c>
      <c r="P330" s="254" t="str">
        <f t="shared" si="122"/>
        <v>C</v>
      </c>
    </row>
    <row r="331" spans="2:16" ht="25.5">
      <c r="B331" s="42" t="s">
        <v>411</v>
      </c>
      <c r="C331" s="22" t="s">
        <v>412</v>
      </c>
      <c r="D331" s="10" t="s">
        <v>90</v>
      </c>
      <c r="E331" s="119"/>
      <c r="F331" s="13"/>
      <c r="G331" s="13"/>
      <c r="H331" s="93"/>
      <c r="I331" s="123"/>
      <c r="J331" s="212"/>
      <c r="K331" s="254" t="str">
        <f t="shared" si="112"/>
        <v>C</v>
      </c>
      <c r="L331" s="254" t="str">
        <f t="shared" si="118"/>
        <v/>
      </c>
      <c r="M331" s="254" t="str">
        <f t="shared" si="119"/>
        <v>C</v>
      </c>
      <c r="N331" s="254" t="str">
        <f t="shared" si="120"/>
        <v>C</v>
      </c>
      <c r="O331" s="254" t="str">
        <f t="shared" si="121"/>
        <v>C</v>
      </c>
      <c r="P331" s="254" t="str">
        <f t="shared" si="122"/>
        <v>C</v>
      </c>
    </row>
    <row r="332" spans="2:16" ht="25.5">
      <c r="B332" s="42" t="s">
        <v>413</v>
      </c>
      <c r="C332" s="22" t="s">
        <v>414</v>
      </c>
      <c r="D332" s="10" t="s">
        <v>90</v>
      </c>
      <c r="E332" s="119"/>
      <c r="F332" s="13"/>
      <c r="G332" s="13"/>
      <c r="H332" s="93"/>
      <c r="I332" s="123"/>
      <c r="J332" s="212"/>
      <c r="K332" s="254" t="str">
        <f t="shared" si="112"/>
        <v>C</v>
      </c>
      <c r="L332" s="254" t="str">
        <f t="shared" si="118"/>
        <v/>
      </c>
      <c r="M332" s="254" t="str">
        <f t="shared" si="119"/>
        <v>C</v>
      </c>
      <c r="N332" s="254" t="str">
        <f t="shared" si="120"/>
        <v>C</v>
      </c>
      <c r="O332" s="254" t="str">
        <f t="shared" si="121"/>
        <v>C</v>
      </c>
      <c r="P332" s="254" t="str">
        <f t="shared" si="122"/>
        <v>C</v>
      </c>
    </row>
    <row r="333" spans="2:16" ht="25.5">
      <c r="B333" s="42" t="s">
        <v>415</v>
      </c>
      <c r="C333" s="22" t="s">
        <v>416</v>
      </c>
      <c r="D333" s="10" t="s">
        <v>90</v>
      </c>
      <c r="E333" s="119" t="s">
        <v>91</v>
      </c>
      <c r="F333" s="13"/>
      <c r="G333" s="13"/>
      <c r="H333" s="93"/>
      <c r="I333" s="123"/>
      <c r="J333" s="212"/>
      <c r="K333" s="254" t="str">
        <f t="shared" si="112"/>
        <v>C</v>
      </c>
      <c r="L333" s="254" t="str">
        <f t="shared" si="118"/>
        <v>CMP</v>
      </c>
      <c r="M333" s="254" t="str">
        <f t="shared" si="119"/>
        <v>C</v>
      </c>
      <c r="N333" s="254" t="str">
        <f t="shared" si="120"/>
        <v>CCMP</v>
      </c>
      <c r="O333" s="254" t="str">
        <f t="shared" si="121"/>
        <v>C</v>
      </c>
      <c r="P333" s="254" t="str">
        <f t="shared" si="122"/>
        <v>CCMP</v>
      </c>
    </row>
    <row r="334" spans="2:16" ht="25.5">
      <c r="B334" s="42" t="s">
        <v>417</v>
      </c>
      <c r="C334" s="22" t="s">
        <v>418</v>
      </c>
      <c r="D334" s="10" t="s">
        <v>90</v>
      </c>
      <c r="E334" s="119"/>
      <c r="F334" s="13"/>
      <c r="G334" s="13"/>
      <c r="H334" s="93"/>
      <c r="I334" s="123"/>
      <c r="J334" s="212"/>
      <c r="K334" s="254" t="str">
        <f t="shared" si="112"/>
        <v>C</v>
      </c>
      <c r="L334" s="254" t="str">
        <f t="shared" si="118"/>
        <v/>
      </c>
      <c r="M334" s="254" t="str">
        <f t="shared" si="119"/>
        <v>C</v>
      </c>
      <c r="N334" s="254" t="str">
        <f t="shared" si="120"/>
        <v>C</v>
      </c>
      <c r="O334" s="254" t="str">
        <f t="shared" si="121"/>
        <v>C</v>
      </c>
      <c r="P334" s="254" t="str">
        <f t="shared" si="122"/>
        <v>C</v>
      </c>
    </row>
    <row r="335" spans="2:16" ht="63.75">
      <c r="B335" s="42" t="s">
        <v>419</v>
      </c>
      <c r="C335" s="22" t="s">
        <v>420</v>
      </c>
      <c r="D335" s="10" t="s">
        <v>90</v>
      </c>
      <c r="E335" s="119"/>
      <c r="F335" s="13"/>
      <c r="G335" s="13"/>
      <c r="H335" s="93"/>
      <c r="I335" s="123"/>
      <c r="J335" s="212"/>
      <c r="K335" s="254" t="str">
        <f t="shared" si="112"/>
        <v>C</v>
      </c>
      <c r="L335" s="254" t="str">
        <f t="shared" si="118"/>
        <v/>
      </c>
      <c r="M335" s="254" t="str">
        <f t="shared" si="119"/>
        <v>C</v>
      </c>
      <c r="N335" s="254" t="str">
        <f t="shared" si="120"/>
        <v>C</v>
      </c>
      <c r="O335" s="254" t="str">
        <f t="shared" si="121"/>
        <v>C</v>
      </c>
      <c r="P335" s="254" t="str">
        <f t="shared" si="122"/>
        <v>C</v>
      </c>
    </row>
    <row r="336" spans="2:16" ht="15">
      <c r="B336" s="54"/>
      <c r="C336" s="120" t="s">
        <v>162</v>
      </c>
      <c r="D336" s="84"/>
      <c r="H336" s="84"/>
      <c r="I336" s="85"/>
      <c r="J336" s="212"/>
      <c r="K336" s="254" t="str">
        <f t="shared" si="112"/>
        <v/>
      </c>
    </row>
    <row r="337" spans="2:45" ht="15">
      <c r="B337" s="54"/>
      <c r="C337" s="86"/>
      <c r="D337" s="84"/>
      <c r="H337" s="84"/>
      <c r="I337" s="85"/>
      <c r="J337" s="212"/>
      <c r="K337" s="254" t="str">
        <f t="shared" si="112"/>
        <v/>
      </c>
    </row>
    <row r="338" spans="2:45">
      <c r="B338" s="54"/>
      <c r="C338" s="134" t="s">
        <v>421</v>
      </c>
      <c r="D338" s="135"/>
      <c r="E338" s="136"/>
      <c r="F338" s="135"/>
      <c r="G338" s="137"/>
      <c r="H338" s="28"/>
      <c r="I338" s="83"/>
    </row>
    <row r="339" spans="2:45">
      <c r="B339" s="54"/>
      <c r="C339" s="66" t="s">
        <v>80</v>
      </c>
      <c r="D339" s="65"/>
      <c r="E339" s="110"/>
      <c r="F339" s="280">
        <f>COUNTIF(K357:K381,"C")</f>
        <v>22</v>
      </c>
      <c r="G339" s="281"/>
      <c r="H339" s="28"/>
      <c r="I339" s="121"/>
    </row>
    <row r="340" spans="2:45">
      <c r="B340" s="54"/>
      <c r="C340" s="66" t="s">
        <v>81</v>
      </c>
      <c r="D340" s="65"/>
      <c r="E340" s="110"/>
      <c r="F340" s="280">
        <f>COUNTIF(M357:M381,"CX")</f>
        <v>0</v>
      </c>
      <c r="G340" s="281"/>
      <c r="H340" s="28"/>
      <c r="I340" s="121"/>
    </row>
    <row r="341" spans="2:45">
      <c r="B341" s="54"/>
      <c r="C341" s="66" t="s">
        <v>82</v>
      </c>
      <c r="D341" s="65"/>
      <c r="E341" s="110"/>
      <c r="F341" s="280">
        <f>COUNTIF(O357:O381,"CX")</f>
        <v>0</v>
      </c>
      <c r="G341" s="281"/>
      <c r="H341" s="28"/>
      <c r="I341" s="121"/>
    </row>
    <row r="342" spans="2:45">
      <c r="B342" s="54"/>
      <c r="C342" s="66" t="s">
        <v>83</v>
      </c>
      <c r="D342" s="65"/>
      <c r="E342" s="110"/>
      <c r="F342" s="280">
        <f>F339-SUM(F340:G341)</f>
        <v>22</v>
      </c>
      <c r="G342" s="281"/>
      <c r="H342" s="28"/>
      <c r="I342" s="121"/>
    </row>
    <row r="343" spans="2:45" s="7" customFormat="1">
      <c r="B343" s="4"/>
      <c r="C343" s="67" t="s">
        <v>84</v>
      </c>
      <c r="D343" s="64"/>
      <c r="E343" s="112"/>
      <c r="F343" s="288">
        <f>F340/F339</f>
        <v>0</v>
      </c>
      <c r="G343" s="289"/>
      <c r="H343" s="27"/>
      <c r="I343" s="121"/>
      <c r="J343" s="209"/>
      <c r="K343" s="44"/>
      <c r="L343" s="44"/>
      <c r="M343" s="44"/>
      <c r="N343" s="44"/>
      <c r="O343" s="44"/>
      <c r="P343" s="44"/>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row>
    <row r="344" spans="2:45" ht="15">
      <c r="B344" s="54"/>
      <c r="C344" s="86"/>
      <c r="D344" s="84"/>
      <c r="F344" s="92"/>
      <c r="G344" s="92"/>
      <c r="H344" s="84"/>
      <c r="I344" s="121"/>
      <c r="J344" s="212"/>
    </row>
    <row r="345" spans="2:45">
      <c r="B345" s="54"/>
      <c r="C345" s="66" t="s">
        <v>85</v>
      </c>
      <c r="D345" s="65"/>
      <c r="E345" s="110"/>
      <c r="F345" s="280">
        <f>COUNTIF(L357:L381,"CMP")</f>
        <v>14</v>
      </c>
      <c r="G345" s="281"/>
      <c r="H345" s="28"/>
      <c r="I345" s="121"/>
    </row>
    <row r="346" spans="2:45">
      <c r="B346" s="54"/>
      <c r="C346" s="66" t="s">
        <v>81</v>
      </c>
      <c r="D346" s="65"/>
      <c r="E346" s="110"/>
      <c r="F346" s="280">
        <f>COUNTIF(N357:N381,"CCMPX")</f>
        <v>0</v>
      </c>
      <c r="G346" s="281"/>
      <c r="H346" s="28"/>
      <c r="I346" s="121"/>
    </row>
    <row r="347" spans="2:45">
      <c r="B347" s="54"/>
      <c r="C347" s="66" t="s">
        <v>82</v>
      </c>
      <c r="D347" s="65"/>
      <c r="E347" s="110"/>
      <c r="F347" s="280">
        <f>COUNTIF(P357:P381,"CCMPX")</f>
        <v>0</v>
      </c>
      <c r="G347" s="281"/>
      <c r="H347" s="28"/>
      <c r="I347" s="121"/>
    </row>
    <row r="348" spans="2:45">
      <c r="B348" s="54"/>
      <c r="C348" s="66" t="s">
        <v>83</v>
      </c>
      <c r="D348" s="65"/>
      <c r="E348" s="110"/>
      <c r="F348" s="280">
        <f>F345-SUM(F346:G347)</f>
        <v>14</v>
      </c>
      <c r="G348" s="281"/>
      <c r="H348" s="28"/>
      <c r="I348" s="121"/>
    </row>
    <row r="349" spans="2:45" s="7" customFormat="1">
      <c r="B349" s="4"/>
      <c r="C349" s="67" t="s">
        <v>84</v>
      </c>
      <c r="D349" s="64"/>
      <c r="E349" s="112"/>
      <c r="F349" s="282">
        <f>F346/F345</f>
        <v>0</v>
      </c>
      <c r="G349" s="283"/>
      <c r="H349" s="27"/>
      <c r="I349" s="121"/>
      <c r="J349" s="209"/>
      <c r="K349" s="44"/>
      <c r="L349" s="44"/>
      <c r="M349" s="44"/>
      <c r="N349" s="44"/>
      <c r="O349" s="44"/>
      <c r="P349" s="44"/>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row>
    <row r="350" spans="2:45">
      <c r="B350" s="54"/>
      <c r="C350" s="58"/>
      <c r="D350" s="28"/>
      <c r="E350" s="54"/>
      <c r="F350" s="28"/>
      <c r="G350" s="28"/>
      <c r="H350" s="28"/>
      <c r="I350" s="121"/>
    </row>
    <row r="351" spans="2:45">
      <c r="B351" s="54"/>
      <c r="C351" s="1"/>
      <c r="D351" s="1"/>
      <c r="E351" s="54"/>
      <c r="F351" s="286" t="s">
        <v>86</v>
      </c>
      <c r="G351" s="287"/>
      <c r="H351" s="1"/>
      <c r="I351" s="121"/>
    </row>
    <row r="352" spans="2:45">
      <c r="B352" s="54"/>
      <c r="C352" s="138" t="s">
        <v>422</v>
      </c>
      <c r="D352" s="135"/>
      <c r="E352" s="139"/>
      <c r="F352" s="276" t="str">
        <f>IF(F343&lt;$AB$4,"REPROVADO",IF(F349&lt;100%,"REPROVADO","APROVADO"))</f>
        <v>REPROVADO</v>
      </c>
      <c r="G352" s="277"/>
      <c r="H352" s="28"/>
      <c r="I352" s="121"/>
    </row>
    <row r="354" spans="2:45" s="17" customFormat="1" ht="12.75" customHeight="1">
      <c r="E354" s="98"/>
      <c r="F354" s="153" t="s">
        <v>88</v>
      </c>
      <c r="G354" s="154"/>
      <c r="J354" s="211"/>
      <c r="K354" s="254"/>
      <c r="L354" s="254"/>
      <c r="M354" s="254"/>
      <c r="N354" s="254"/>
      <c r="O354" s="254"/>
      <c r="P354" s="254"/>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row>
    <row r="355" spans="2:45" s="17" customFormat="1" ht="12.75" customHeight="1">
      <c r="B355" s="155"/>
      <c r="C355" s="156" t="s">
        <v>423</v>
      </c>
      <c r="D355" s="157" t="s">
        <v>90</v>
      </c>
      <c r="E355" s="143" t="s">
        <v>91</v>
      </c>
      <c r="F355" s="150" t="s">
        <v>65</v>
      </c>
      <c r="G355" s="150" t="s">
        <v>66</v>
      </c>
      <c r="H355" s="150" t="s">
        <v>92</v>
      </c>
      <c r="I355" s="144" t="s">
        <v>93</v>
      </c>
      <c r="J355" s="212"/>
      <c r="K355" s="269" t="s">
        <v>557</v>
      </c>
      <c r="L355" s="269" t="s">
        <v>558</v>
      </c>
      <c r="M355" s="269" t="s">
        <v>559</v>
      </c>
      <c r="N355" s="269" t="s">
        <v>560</v>
      </c>
      <c r="O355" s="269" t="s">
        <v>561</v>
      </c>
      <c r="P355" s="269" t="s">
        <v>562</v>
      </c>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row>
    <row r="356" spans="2:45" s="17" customFormat="1" ht="12.75" customHeight="1">
      <c r="B356" s="155"/>
      <c r="C356" s="156" t="s">
        <v>424</v>
      </c>
      <c r="D356" s="157"/>
      <c r="E356" s="143"/>
      <c r="F356" s="150"/>
      <c r="G356" s="150"/>
      <c r="H356" s="150"/>
      <c r="I356" s="144"/>
      <c r="J356" s="212"/>
      <c r="K356" s="269"/>
      <c r="L356" s="269"/>
      <c r="M356" s="269"/>
      <c r="N356" s="269"/>
      <c r="O356" s="269"/>
      <c r="P356" s="269"/>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row>
    <row r="357" spans="2:45" s="17" customFormat="1">
      <c r="B357" s="146" t="s">
        <v>425</v>
      </c>
      <c r="C357" s="22" t="s">
        <v>426</v>
      </c>
      <c r="D357" s="23" t="s">
        <v>90</v>
      </c>
      <c r="E357" s="23" t="s">
        <v>91</v>
      </c>
      <c r="F357" s="159"/>
      <c r="G357" s="159"/>
      <c r="H357" s="93"/>
      <c r="I357" s="24"/>
      <c r="J357" s="212"/>
      <c r="K357" s="254" t="str">
        <f>CONCATENATE(D357,H357)</f>
        <v>C</v>
      </c>
      <c r="L357" s="254" t="str">
        <f>CONCATENATE(E357,H357)</f>
        <v>CMP</v>
      </c>
      <c r="M357" s="254" t="str">
        <f>CONCATENATE(D357,F357)</f>
        <v>C</v>
      </c>
      <c r="N357" s="254" t="str">
        <f>CONCATENATE(D357,E357,F357)</f>
        <v>CCMP</v>
      </c>
      <c r="O357" s="254" t="str">
        <f>CONCATENATE(D357,G357)</f>
        <v>C</v>
      </c>
      <c r="P357" s="254" t="str">
        <f>CONCATENATE(D357,E357,G357)</f>
        <v>CCMP</v>
      </c>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row>
    <row r="358" spans="2:45" s="17" customFormat="1">
      <c r="B358" s="146" t="s">
        <v>427</v>
      </c>
      <c r="C358" s="22" t="s">
        <v>428</v>
      </c>
      <c r="D358" s="23" t="s">
        <v>90</v>
      </c>
      <c r="E358" s="23" t="s">
        <v>91</v>
      </c>
      <c r="F358" s="159"/>
      <c r="G358" s="159"/>
      <c r="H358" s="93"/>
      <c r="I358" s="24"/>
      <c r="J358" s="212"/>
      <c r="K358" s="254" t="str">
        <f t="shared" ref="K358:K381" si="123">CONCATENATE(D358,H358)</f>
        <v>C</v>
      </c>
      <c r="L358" s="254" t="str">
        <f t="shared" ref="L358:L381" si="124">CONCATENATE(E358,H358)</f>
        <v>CMP</v>
      </c>
      <c r="M358" s="254" t="str">
        <f t="shared" ref="M358:M381" si="125">CONCATENATE(D358,F358)</f>
        <v>C</v>
      </c>
      <c r="N358" s="254" t="str">
        <f t="shared" ref="N358:N381" si="126">CONCATENATE(D358,E358,F358)</f>
        <v>CCMP</v>
      </c>
      <c r="O358" s="254" t="str">
        <f t="shared" ref="O358:O381" si="127">CONCATENATE(D358,G358)</f>
        <v>C</v>
      </c>
      <c r="P358" s="254" t="str">
        <f t="shared" ref="P358:P381" si="128">CONCATENATE(D358,E358,G358)</f>
        <v>CCMP</v>
      </c>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row>
    <row r="359" spans="2:45" s="17" customFormat="1" ht="25.5">
      <c r="B359" s="146" t="s">
        <v>429</v>
      </c>
      <c r="C359" s="22" t="s">
        <v>430</v>
      </c>
      <c r="D359" s="23" t="s">
        <v>90</v>
      </c>
      <c r="E359" s="23" t="s">
        <v>91</v>
      </c>
      <c r="F359" s="159"/>
      <c r="G359" s="159"/>
      <c r="H359" s="93"/>
      <c r="I359" s="24"/>
      <c r="J359" s="212"/>
      <c r="K359" s="254" t="str">
        <f t="shared" si="123"/>
        <v>C</v>
      </c>
      <c r="L359" s="254" t="str">
        <f t="shared" si="124"/>
        <v>CMP</v>
      </c>
      <c r="M359" s="254" t="str">
        <f t="shared" si="125"/>
        <v>C</v>
      </c>
      <c r="N359" s="254" t="str">
        <f t="shared" si="126"/>
        <v>CCMP</v>
      </c>
      <c r="O359" s="254" t="str">
        <f t="shared" si="127"/>
        <v>C</v>
      </c>
      <c r="P359" s="254" t="str">
        <f t="shared" si="128"/>
        <v>CCMP</v>
      </c>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row>
    <row r="360" spans="2:45" s="17" customFormat="1" ht="31.5" customHeight="1">
      <c r="B360" s="146" t="s">
        <v>431</v>
      </c>
      <c r="C360" s="22" t="s">
        <v>432</v>
      </c>
      <c r="D360" s="23" t="s">
        <v>90</v>
      </c>
      <c r="E360" s="23" t="s">
        <v>91</v>
      </c>
      <c r="F360" s="159"/>
      <c r="G360" s="159"/>
      <c r="H360" s="93"/>
      <c r="I360" s="24"/>
      <c r="J360" s="212"/>
      <c r="K360" s="254" t="str">
        <f t="shared" si="123"/>
        <v>C</v>
      </c>
      <c r="L360" s="254" t="str">
        <f t="shared" si="124"/>
        <v>CMP</v>
      </c>
      <c r="M360" s="254" t="str">
        <f t="shared" si="125"/>
        <v>C</v>
      </c>
      <c r="N360" s="254" t="str">
        <f t="shared" si="126"/>
        <v>CCMP</v>
      </c>
      <c r="O360" s="254" t="str">
        <f t="shared" si="127"/>
        <v>C</v>
      </c>
      <c r="P360" s="254" t="str">
        <f t="shared" si="128"/>
        <v>CCMP</v>
      </c>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row>
    <row r="361" spans="2:45" s="17" customFormat="1" ht="22.5" customHeight="1">
      <c r="B361" s="146" t="s">
        <v>433</v>
      </c>
      <c r="C361" s="22" t="s">
        <v>434</v>
      </c>
      <c r="D361" s="23" t="s">
        <v>90</v>
      </c>
      <c r="E361" s="23" t="s">
        <v>91</v>
      </c>
      <c r="F361" s="159"/>
      <c r="G361" s="159"/>
      <c r="H361" s="93"/>
      <c r="I361" s="24"/>
      <c r="J361" s="212"/>
      <c r="K361" s="254" t="str">
        <f t="shared" si="123"/>
        <v>C</v>
      </c>
      <c r="L361" s="254" t="str">
        <f t="shared" si="124"/>
        <v>CMP</v>
      </c>
      <c r="M361" s="254" t="str">
        <f t="shared" si="125"/>
        <v>C</v>
      </c>
      <c r="N361" s="254" t="str">
        <f t="shared" si="126"/>
        <v>CCMP</v>
      </c>
      <c r="O361" s="254" t="str">
        <f t="shared" si="127"/>
        <v>C</v>
      </c>
      <c r="P361" s="254" t="str">
        <f t="shared" si="128"/>
        <v>CCMP</v>
      </c>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row>
    <row r="362" spans="2:45" s="17" customFormat="1" ht="43.5" customHeight="1">
      <c r="B362" s="206" t="s">
        <v>435</v>
      </c>
      <c r="C362" s="181" t="s">
        <v>436</v>
      </c>
      <c r="D362" s="23" t="s">
        <v>90</v>
      </c>
      <c r="E362" s="23" t="s">
        <v>91</v>
      </c>
      <c r="F362" s="159"/>
      <c r="G362" s="159"/>
      <c r="H362" s="93"/>
      <c r="I362" s="24"/>
      <c r="J362" s="212"/>
      <c r="K362" s="254" t="str">
        <f t="shared" si="123"/>
        <v>C</v>
      </c>
      <c r="L362" s="254" t="str">
        <f t="shared" si="124"/>
        <v>CMP</v>
      </c>
      <c r="M362" s="254" t="str">
        <f t="shared" si="125"/>
        <v>C</v>
      </c>
      <c r="N362" s="254" t="str">
        <f t="shared" si="126"/>
        <v>CCMP</v>
      </c>
      <c r="O362" s="254" t="str">
        <f t="shared" si="127"/>
        <v>C</v>
      </c>
      <c r="P362" s="254" t="str">
        <f t="shared" si="128"/>
        <v>CCMP</v>
      </c>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row>
    <row r="363" spans="2:45" s="17" customFormat="1" ht="16.5" customHeight="1">
      <c r="B363" s="187"/>
      <c r="C363" s="156" t="s">
        <v>437</v>
      </c>
      <c r="D363" s="157" t="s">
        <v>90</v>
      </c>
      <c r="E363" s="143" t="s">
        <v>91</v>
      </c>
      <c r="F363" s="150" t="s">
        <v>65</v>
      </c>
      <c r="G363" s="150" t="s">
        <v>66</v>
      </c>
      <c r="H363" s="150" t="s">
        <v>92</v>
      </c>
      <c r="I363" s="144" t="s">
        <v>93</v>
      </c>
      <c r="J363" s="212"/>
      <c r="K363" s="254"/>
      <c r="L363" s="254"/>
      <c r="M363" s="254"/>
      <c r="N363" s="254"/>
      <c r="O363" s="254"/>
      <c r="P363" s="254"/>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row>
    <row r="364" spans="2:45" s="17" customFormat="1" ht="28.5" customHeight="1">
      <c r="B364" s="146" t="s">
        <v>438</v>
      </c>
      <c r="C364" s="22" t="s">
        <v>439</v>
      </c>
      <c r="D364" s="23" t="s">
        <v>90</v>
      </c>
      <c r="E364" s="23" t="s">
        <v>91</v>
      </c>
      <c r="F364" s="159"/>
      <c r="G364" s="159"/>
      <c r="H364" s="93"/>
      <c r="I364" s="24"/>
      <c r="J364" s="212"/>
      <c r="K364" s="254" t="str">
        <f t="shared" si="123"/>
        <v>C</v>
      </c>
      <c r="L364" s="254" t="str">
        <f t="shared" si="124"/>
        <v>CMP</v>
      </c>
      <c r="M364" s="254" t="str">
        <f t="shared" si="125"/>
        <v>C</v>
      </c>
      <c r="N364" s="254" t="str">
        <f t="shared" si="126"/>
        <v>CCMP</v>
      </c>
      <c r="O364" s="254" t="str">
        <f t="shared" si="127"/>
        <v>C</v>
      </c>
      <c r="P364" s="254" t="str">
        <f t="shared" si="128"/>
        <v>CCMP</v>
      </c>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row>
    <row r="365" spans="2:45" s="17" customFormat="1" ht="33" customHeight="1">
      <c r="B365" s="146" t="s">
        <v>440</v>
      </c>
      <c r="C365" s="22" t="s">
        <v>441</v>
      </c>
      <c r="D365" s="23" t="s">
        <v>90</v>
      </c>
      <c r="E365" s="10" t="s">
        <v>91</v>
      </c>
      <c r="F365" s="159"/>
      <c r="G365" s="159"/>
      <c r="H365" s="169"/>
      <c r="I365" s="24"/>
      <c r="J365" s="212"/>
      <c r="K365" s="254" t="str">
        <f t="shared" si="123"/>
        <v>C</v>
      </c>
      <c r="L365" s="254" t="str">
        <f t="shared" si="124"/>
        <v>CMP</v>
      </c>
      <c r="M365" s="254" t="str">
        <f t="shared" si="125"/>
        <v>C</v>
      </c>
      <c r="N365" s="254" t="str">
        <f t="shared" si="126"/>
        <v>CCMP</v>
      </c>
      <c r="O365" s="254" t="str">
        <f t="shared" si="127"/>
        <v>C</v>
      </c>
      <c r="P365" s="254" t="str">
        <f t="shared" si="128"/>
        <v>CCMP</v>
      </c>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row>
    <row r="366" spans="2:45" s="17" customFormat="1" ht="25.5">
      <c r="B366" s="146" t="s">
        <v>442</v>
      </c>
      <c r="C366" s="181" t="s">
        <v>443</v>
      </c>
      <c r="D366" s="23" t="s">
        <v>90</v>
      </c>
      <c r="E366" s="10" t="s">
        <v>91</v>
      </c>
      <c r="F366" s="159"/>
      <c r="G366" s="159"/>
      <c r="H366" s="169"/>
      <c r="I366" s="24"/>
      <c r="J366" s="212"/>
      <c r="K366" s="254" t="str">
        <f t="shared" si="123"/>
        <v>C</v>
      </c>
      <c r="L366" s="254" t="str">
        <f t="shared" si="124"/>
        <v>CMP</v>
      </c>
      <c r="M366" s="254" t="str">
        <f t="shared" si="125"/>
        <v>C</v>
      </c>
      <c r="N366" s="254" t="str">
        <f t="shared" si="126"/>
        <v>CCMP</v>
      </c>
      <c r="O366" s="254" t="str">
        <f t="shared" si="127"/>
        <v>C</v>
      </c>
      <c r="P366" s="254" t="str">
        <f t="shared" si="128"/>
        <v>CCMP</v>
      </c>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row>
    <row r="367" spans="2:45" s="17" customFormat="1" ht="25.5">
      <c r="B367" s="206" t="s">
        <v>444</v>
      </c>
      <c r="C367" s="181" t="s">
        <v>445</v>
      </c>
      <c r="D367" s="23" t="s">
        <v>90</v>
      </c>
      <c r="E367" s="10" t="s">
        <v>91</v>
      </c>
      <c r="F367" s="159"/>
      <c r="G367" s="159"/>
      <c r="H367" s="169"/>
      <c r="I367" s="24"/>
      <c r="J367" s="212"/>
      <c r="K367" s="254" t="str">
        <f t="shared" ref="K367" si="129">CONCATENATE(D367,H367)</f>
        <v>C</v>
      </c>
      <c r="L367" s="254" t="str">
        <f t="shared" ref="L367" si="130">CONCATENATE(E367,H367)</f>
        <v>CMP</v>
      </c>
      <c r="M367" s="254" t="str">
        <f t="shared" ref="M367" si="131">CONCATENATE(D367,F367)</f>
        <v>C</v>
      </c>
      <c r="N367" s="254" t="str">
        <f t="shared" ref="N367" si="132">CONCATENATE(D367,E367,F367)</f>
        <v>CCMP</v>
      </c>
      <c r="O367" s="254" t="str">
        <f t="shared" ref="O367" si="133">CONCATENATE(D367,G367)</f>
        <v>C</v>
      </c>
      <c r="P367" s="254" t="str">
        <f t="shared" ref="P367" si="134">CONCATENATE(D367,E367,G367)</f>
        <v>CCMP</v>
      </c>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row>
    <row r="368" spans="2:45" s="17" customFormat="1">
      <c r="B368" s="187"/>
      <c r="C368" s="156" t="s">
        <v>446</v>
      </c>
      <c r="D368" s="157" t="s">
        <v>90</v>
      </c>
      <c r="E368" s="143" t="s">
        <v>91</v>
      </c>
      <c r="F368" s="150" t="s">
        <v>65</v>
      </c>
      <c r="G368" s="150" t="s">
        <v>66</v>
      </c>
      <c r="H368" s="150" t="s">
        <v>92</v>
      </c>
      <c r="I368" s="144" t="s">
        <v>93</v>
      </c>
      <c r="J368" s="212"/>
      <c r="K368" s="254"/>
      <c r="L368" s="254"/>
      <c r="M368" s="254"/>
      <c r="N368" s="254"/>
      <c r="O368" s="254"/>
      <c r="P368" s="254"/>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row>
    <row r="369" spans="2:45" s="17" customFormat="1" ht="25.5">
      <c r="B369" s="146" t="s">
        <v>447</v>
      </c>
      <c r="C369" s="194" t="s">
        <v>448</v>
      </c>
      <c r="D369" s="195" t="s">
        <v>90</v>
      </c>
      <c r="E369" s="196" t="s">
        <v>91</v>
      </c>
      <c r="F369" s="159"/>
      <c r="G369" s="159"/>
      <c r="H369" s="192"/>
      <c r="I369" s="193"/>
      <c r="J369" s="212"/>
      <c r="K369" s="254" t="str">
        <f t="shared" si="123"/>
        <v>C</v>
      </c>
      <c r="L369" s="254" t="str">
        <f t="shared" si="124"/>
        <v>CMP</v>
      </c>
      <c r="M369" s="254" t="str">
        <f t="shared" si="125"/>
        <v>C</v>
      </c>
      <c r="N369" s="254" t="str">
        <f t="shared" si="126"/>
        <v>CCMP</v>
      </c>
      <c r="O369" s="254" t="str">
        <f t="shared" si="127"/>
        <v>C</v>
      </c>
      <c r="P369" s="254" t="str">
        <f t="shared" si="128"/>
        <v>CCMP</v>
      </c>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row>
    <row r="370" spans="2:45" s="17" customFormat="1" ht="38.25">
      <c r="B370" s="146" t="s">
        <v>449</v>
      </c>
      <c r="C370" s="194" t="s">
        <v>450</v>
      </c>
      <c r="D370" s="195" t="s">
        <v>90</v>
      </c>
      <c r="E370" s="196" t="s">
        <v>91</v>
      </c>
      <c r="F370" s="159"/>
      <c r="G370" s="159"/>
      <c r="H370" s="192"/>
      <c r="I370" s="193"/>
      <c r="J370" s="212"/>
      <c r="K370" s="254" t="str">
        <f t="shared" si="123"/>
        <v>C</v>
      </c>
      <c r="L370" s="254" t="str">
        <f t="shared" si="124"/>
        <v>CMP</v>
      </c>
      <c r="M370" s="254" t="str">
        <f t="shared" si="125"/>
        <v>C</v>
      </c>
      <c r="N370" s="254" t="str">
        <f t="shared" si="126"/>
        <v>CCMP</v>
      </c>
      <c r="O370" s="254" t="str">
        <f t="shared" si="127"/>
        <v>C</v>
      </c>
      <c r="P370" s="254" t="str">
        <f t="shared" si="128"/>
        <v>CCMP</v>
      </c>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row>
    <row r="371" spans="2:45" s="17" customFormat="1" ht="25.5">
      <c r="B371" s="146" t="s">
        <v>451</v>
      </c>
      <c r="C371" s="194" t="s">
        <v>452</v>
      </c>
      <c r="D371" s="195" t="s">
        <v>90</v>
      </c>
      <c r="E371" s="196" t="s">
        <v>91</v>
      </c>
      <c r="F371" s="159"/>
      <c r="G371" s="159"/>
      <c r="H371" s="192"/>
      <c r="I371" s="193"/>
      <c r="J371" s="212"/>
      <c r="K371" s="254" t="str">
        <f t="shared" si="123"/>
        <v>C</v>
      </c>
      <c r="L371" s="254" t="str">
        <f t="shared" si="124"/>
        <v>CMP</v>
      </c>
      <c r="M371" s="254" t="str">
        <f t="shared" si="125"/>
        <v>C</v>
      </c>
      <c r="N371" s="254" t="str">
        <f t="shared" si="126"/>
        <v>CCMP</v>
      </c>
      <c r="O371" s="254" t="str">
        <f t="shared" si="127"/>
        <v>C</v>
      </c>
      <c r="P371" s="254" t="str">
        <f t="shared" si="128"/>
        <v>CCMP</v>
      </c>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row>
    <row r="372" spans="2:45" s="17" customFormat="1">
      <c r="B372" s="187"/>
      <c r="C372" s="156" t="s">
        <v>453</v>
      </c>
      <c r="D372" s="157" t="s">
        <v>90</v>
      </c>
      <c r="E372" s="143" t="s">
        <v>91</v>
      </c>
      <c r="F372" s="150" t="s">
        <v>65</v>
      </c>
      <c r="G372" s="150" t="s">
        <v>66</v>
      </c>
      <c r="H372" s="150" t="s">
        <v>92</v>
      </c>
      <c r="I372" s="144" t="s">
        <v>93</v>
      </c>
      <c r="J372" s="212"/>
      <c r="K372" s="254"/>
      <c r="L372" s="254"/>
      <c r="M372" s="254"/>
      <c r="N372" s="254"/>
      <c r="O372" s="254"/>
      <c r="P372" s="254"/>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row>
    <row r="373" spans="2:45" s="17" customFormat="1" ht="25.5">
      <c r="B373" s="146" t="s">
        <v>454</v>
      </c>
      <c r="C373" s="194" t="s">
        <v>455</v>
      </c>
      <c r="D373" s="195" t="s">
        <v>90</v>
      </c>
      <c r="E373" s="188"/>
      <c r="F373" s="159"/>
      <c r="G373" s="159"/>
      <c r="H373" s="189"/>
      <c r="I373" s="190"/>
      <c r="J373" s="212"/>
      <c r="K373" s="254" t="str">
        <f t="shared" si="123"/>
        <v>C</v>
      </c>
      <c r="L373" s="254" t="str">
        <f t="shared" si="124"/>
        <v/>
      </c>
      <c r="M373" s="254" t="str">
        <f t="shared" si="125"/>
        <v>C</v>
      </c>
      <c r="N373" s="254" t="str">
        <f t="shared" si="126"/>
        <v>C</v>
      </c>
      <c r="O373" s="254" t="str">
        <f t="shared" si="127"/>
        <v>C</v>
      </c>
      <c r="P373" s="254" t="str">
        <f t="shared" si="128"/>
        <v>C</v>
      </c>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row>
    <row r="374" spans="2:45" s="17" customFormat="1">
      <c r="B374" s="146" t="s">
        <v>456</v>
      </c>
      <c r="C374" s="194" t="s">
        <v>457</v>
      </c>
      <c r="D374" s="195" t="s">
        <v>90</v>
      </c>
      <c r="E374" s="188"/>
      <c r="F374" s="159"/>
      <c r="G374" s="159"/>
      <c r="H374" s="189"/>
      <c r="I374" s="190"/>
      <c r="J374" s="212"/>
      <c r="K374" s="254" t="str">
        <f t="shared" si="123"/>
        <v>C</v>
      </c>
      <c r="L374" s="254" t="str">
        <f t="shared" si="124"/>
        <v/>
      </c>
      <c r="M374" s="254" t="str">
        <f t="shared" si="125"/>
        <v>C</v>
      </c>
      <c r="N374" s="254" t="str">
        <f t="shared" si="126"/>
        <v>C</v>
      </c>
      <c r="O374" s="254" t="str">
        <f t="shared" si="127"/>
        <v>C</v>
      </c>
      <c r="P374" s="254" t="str">
        <f t="shared" si="128"/>
        <v>C</v>
      </c>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row>
    <row r="375" spans="2:45" s="17" customFormat="1">
      <c r="B375" s="146" t="s">
        <v>458</v>
      </c>
      <c r="C375" s="194" t="s">
        <v>459</v>
      </c>
      <c r="D375" s="195" t="s">
        <v>90</v>
      </c>
      <c r="E375" s="188"/>
      <c r="F375" s="159"/>
      <c r="G375" s="159"/>
      <c r="H375" s="189"/>
      <c r="I375" s="190"/>
      <c r="J375" s="212"/>
      <c r="K375" s="254" t="str">
        <f t="shared" si="123"/>
        <v>C</v>
      </c>
      <c r="L375" s="254" t="str">
        <f t="shared" si="124"/>
        <v/>
      </c>
      <c r="M375" s="254" t="str">
        <f t="shared" si="125"/>
        <v>C</v>
      </c>
      <c r="N375" s="254" t="str">
        <f t="shared" si="126"/>
        <v>C</v>
      </c>
      <c r="O375" s="254" t="str">
        <f t="shared" si="127"/>
        <v>C</v>
      </c>
      <c r="P375" s="254" t="str">
        <f t="shared" si="128"/>
        <v>C</v>
      </c>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row>
    <row r="376" spans="2:45" s="17" customFormat="1" ht="38.25">
      <c r="B376" s="146" t="s">
        <v>460</v>
      </c>
      <c r="C376" s="194" t="s">
        <v>461</v>
      </c>
      <c r="D376" s="195" t="s">
        <v>90</v>
      </c>
      <c r="E376" s="188"/>
      <c r="F376" s="159"/>
      <c r="G376" s="159"/>
      <c r="H376" s="189"/>
      <c r="I376" s="190"/>
      <c r="J376" s="212"/>
      <c r="K376" s="254" t="str">
        <f t="shared" si="123"/>
        <v>C</v>
      </c>
      <c r="L376" s="254" t="str">
        <f t="shared" si="124"/>
        <v/>
      </c>
      <c r="M376" s="254" t="str">
        <f t="shared" si="125"/>
        <v>C</v>
      </c>
      <c r="N376" s="254" t="str">
        <f t="shared" si="126"/>
        <v>C</v>
      </c>
      <c r="O376" s="254" t="str">
        <f t="shared" si="127"/>
        <v>C</v>
      </c>
      <c r="P376" s="254" t="str">
        <f t="shared" si="128"/>
        <v>C</v>
      </c>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row>
    <row r="377" spans="2:45" s="17" customFormat="1" ht="25.5">
      <c r="B377" s="146" t="s">
        <v>462</v>
      </c>
      <c r="C377" s="194" t="s">
        <v>463</v>
      </c>
      <c r="D377" s="195" t="s">
        <v>90</v>
      </c>
      <c r="E377" s="188"/>
      <c r="F377" s="159"/>
      <c r="G377" s="159"/>
      <c r="H377" s="189"/>
      <c r="I377" s="190"/>
      <c r="J377" s="212"/>
      <c r="K377" s="254" t="str">
        <f t="shared" si="123"/>
        <v>C</v>
      </c>
      <c r="L377" s="254" t="str">
        <f t="shared" si="124"/>
        <v/>
      </c>
      <c r="M377" s="254" t="str">
        <f t="shared" si="125"/>
        <v>C</v>
      </c>
      <c r="N377" s="254" t="str">
        <f t="shared" si="126"/>
        <v>C</v>
      </c>
      <c r="O377" s="254" t="str">
        <f t="shared" si="127"/>
        <v>C</v>
      </c>
      <c r="P377" s="254" t="str">
        <f t="shared" si="128"/>
        <v>C</v>
      </c>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row>
    <row r="378" spans="2:45" s="17" customFormat="1" ht="25.5">
      <c r="B378" s="146" t="s">
        <v>464</v>
      </c>
      <c r="C378" s="194" t="s">
        <v>465</v>
      </c>
      <c r="D378" s="195" t="s">
        <v>90</v>
      </c>
      <c r="E378" s="191"/>
      <c r="F378" s="159"/>
      <c r="G378" s="159"/>
      <c r="H378" s="192"/>
      <c r="I378" s="193"/>
      <c r="J378" s="212"/>
      <c r="K378" s="254" t="str">
        <f t="shared" si="123"/>
        <v>C</v>
      </c>
      <c r="L378" s="254" t="str">
        <f t="shared" si="124"/>
        <v/>
      </c>
      <c r="M378" s="254" t="str">
        <f t="shared" si="125"/>
        <v>C</v>
      </c>
      <c r="N378" s="254" t="str">
        <f t="shared" si="126"/>
        <v>C</v>
      </c>
      <c r="O378" s="254" t="str">
        <f t="shared" si="127"/>
        <v>C</v>
      </c>
      <c r="P378" s="254" t="str">
        <f t="shared" si="128"/>
        <v>C</v>
      </c>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row>
    <row r="379" spans="2:45" s="17" customFormat="1" ht="25.5">
      <c r="B379" s="146" t="s">
        <v>466</v>
      </c>
      <c r="C379" s="194" t="s">
        <v>467</v>
      </c>
      <c r="D379" s="195" t="s">
        <v>90</v>
      </c>
      <c r="E379" s="191"/>
      <c r="F379" s="159"/>
      <c r="G379" s="159"/>
      <c r="H379" s="192"/>
      <c r="I379" s="193"/>
      <c r="J379" s="212"/>
      <c r="K379" s="254" t="str">
        <f t="shared" si="123"/>
        <v>C</v>
      </c>
      <c r="L379" s="254" t="str">
        <f t="shared" si="124"/>
        <v/>
      </c>
      <c r="M379" s="254" t="str">
        <f t="shared" si="125"/>
        <v>C</v>
      </c>
      <c r="N379" s="254" t="str">
        <f t="shared" si="126"/>
        <v>C</v>
      </c>
      <c r="O379" s="254" t="str">
        <f t="shared" si="127"/>
        <v>C</v>
      </c>
      <c r="P379" s="254" t="str">
        <f t="shared" si="128"/>
        <v>C</v>
      </c>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row>
    <row r="380" spans="2:45" s="17" customFormat="1">
      <c r="B380" s="146" t="s">
        <v>468</v>
      </c>
      <c r="C380" s="194" t="s">
        <v>469</v>
      </c>
      <c r="D380" s="195" t="s">
        <v>90</v>
      </c>
      <c r="E380" s="191"/>
      <c r="F380" s="159"/>
      <c r="G380" s="159"/>
      <c r="H380" s="192"/>
      <c r="I380" s="193"/>
      <c r="J380" s="212"/>
      <c r="K380" s="254" t="str">
        <f t="shared" si="123"/>
        <v>C</v>
      </c>
      <c r="L380" s="254" t="str">
        <f t="shared" si="124"/>
        <v/>
      </c>
      <c r="M380" s="254" t="str">
        <f t="shared" si="125"/>
        <v>C</v>
      </c>
      <c r="N380" s="254" t="str">
        <f t="shared" si="126"/>
        <v>C</v>
      </c>
      <c r="O380" s="254" t="str">
        <f t="shared" si="127"/>
        <v>C</v>
      </c>
      <c r="P380" s="254" t="str">
        <f t="shared" si="128"/>
        <v>C</v>
      </c>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row>
    <row r="381" spans="2:45" s="17" customFormat="1" ht="27.75" customHeight="1">
      <c r="B381" s="146" t="s">
        <v>470</v>
      </c>
      <c r="C381" s="194" t="s">
        <v>471</v>
      </c>
      <c r="D381" s="195" t="s">
        <v>90</v>
      </c>
      <c r="E381" s="196" t="s">
        <v>91</v>
      </c>
      <c r="F381" s="159"/>
      <c r="G381" s="159"/>
      <c r="H381" s="192"/>
      <c r="I381" s="193"/>
      <c r="J381" s="212"/>
      <c r="K381" s="254" t="str">
        <f t="shared" si="123"/>
        <v>C</v>
      </c>
      <c r="L381" s="254" t="str">
        <f t="shared" si="124"/>
        <v>CMP</v>
      </c>
      <c r="M381" s="254" t="str">
        <f t="shared" si="125"/>
        <v>C</v>
      </c>
      <c r="N381" s="254" t="str">
        <f t="shared" si="126"/>
        <v>CCMP</v>
      </c>
      <c r="O381" s="254" t="str">
        <f t="shared" si="127"/>
        <v>C</v>
      </c>
      <c r="P381" s="254" t="str">
        <f t="shared" si="128"/>
        <v>CCMP</v>
      </c>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row>
    <row r="382" spans="2:45" ht="15">
      <c r="B382" s="54"/>
      <c r="C382" s="120" t="s">
        <v>162</v>
      </c>
      <c r="D382" s="84"/>
      <c r="H382" s="84"/>
      <c r="I382" s="85"/>
      <c r="J382" s="212"/>
    </row>
    <row r="383" spans="2:45" ht="15">
      <c r="B383" s="54"/>
      <c r="C383" s="86"/>
      <c r="D383" s="84"/>
      <c r="H383" s="84"/>
      <c r="I383" s="85"/>
      <c r="J383" s="212"/>
    </row>
    <row r="384" spans="2:45">
      <c r="B384" s="54"/>
      <c r="C384" s="72" t="s">
        <v>472</v>
      </c>
      <c r="D384" s="70"/>
      <c r="E384" s="101"/>
      <c r="F384" s="70"/>
      <c r="G384" s="71"/>
      <c r="H384" s="28"/>
      <c r="I384" s="83"/>
    </row>
    <row r="385" spans="2:45">
      <c r="B385" s="54"/>
      <c r="C385" s="66" t="s">
        <v>80</v>
      </c>
      <c r="D385" s="65"/>
      <c r="E385" s="110"/>
      <c r="F385" s="280">
        <f>COUNTIF(K403:K428,"C")</f>
        <v>24</v>
      </c>
      <c r="G385" s="281"/>
      <c r="H385" s="28"/>
      <c r="I385" s="121"/>
    </row>
    <row r="386" spans="2:45">
      <c r="B386" s="54"/>
      <c r="C386" s="66" t="s">
        <v>81</v>
      </c>
      <c r="D386" s="65"/>
      <c r="E386" s="110"/>
      <c r="F386" s="280">
        <f>COUNTIF(M403:M428,"CX")</f>
        <v>0</v>
      </c>
      <c r="G386" s="281"/>
      <c r="H386" s="28"/>
      <c r="I386" s="121"/>
    </row>
    <row r="387" spans="2:45">
      <c r="B387" s="54"/>
      <c r="C387" s="66" t="s">
        <v>82</v>
      </c>
      <c r="D387" s="65"/>
      <c r="E387" s="110"/>
      <c r="F387" s="280">
        <f>COUNTIF(O403:O428,"CX")</f>
        <v>0</v>
      </c>
      <c r="G387" s="281"/>
      <c r="H387" s="28"/>
      <c r="I387" s="121"/>
    </row>
    <row r="388" spans="2:45">
      <c r="B388" s="54"/>
      <c r="C388" s="66" t="s">
        <v>83</v>
      </c>
      <c r="D388" s="65"/>
      <c r="E388" s="110"/>
      <c r="F388" s="280">
        <f>F385-SUM(F386:G387)</f>
        <v>24</v>
      </c>
      <c r="G388" s="281"/>
      <c r="H388" s="28"/>
      <c r="I388" s="121"/>
    </row>
    <row r="389" spans="2:45" s="7" customFormat="1">
      <c r="B389" s="4"/>
      <c r="C389" s="67" t="s">
        <v>84</v>
      </c>
      <c r="D389" s="64"/>
      <c r="E389" s="112"/>
      <c r="F389" s="282">
        <f>F386/F385</f>
        <v>0</v>
      </c>
      <c r="G389" s="283"/>
      <c r="H389" s="27"/>
      <c r="I389" s="121"/>
      <c r="J389" s="209"/>
      <c r="K389" s="44"/>
      <c r="L389" s="44"/>
      <c r="M389" s="44"/>
      <c r="N389" s="44"/>
      <c r="O389" s="44"/>
      <c r="P389" s="44"/>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row>
    <row r="390" spans="2:45" ht="15">
      <c r="B390" s="54"/>
      <c r="C390" s="86"/>
      <c r="D390" s="84"/>
      <c r="F390" s="28"/>
      <c r="G390" s="28"/>
      <c r="H390" s="84"/>
      <c r="I390" s="121"/>
      <c r="J390" s="212"/>
    </row>
    <row r="391" spans="2:45">
      <c r="B391" s="54"/>
      <c r="C391" s="66" t="s">
        <v>85</v>
      </c>
      <c r="D391" s="65"/>
      <c r="E391" s="110"/>
      <c r="F391" s="280">
        <f>COUNTIF(L403:L428,"CMP")</f>
        <v>24</v>
      </c>
      <c r="G391" s="281"/>
      <c r="H391" s="28"/>
      <c r="I391" s="121"/>
    </row>
    <row r="392" spans="2:45">
      <c r="B392" s="54"/>
      <c r="C392" s="66" t="s">
        <v>81</v>
      </c>
      <c r="D392" s="65"/>
      <c r="E392" s="110"/>
      <c r="F392" s="280">
        <f>COUNTIF(N403:N428,"CCMPX")</f>
        <v>0</v>
      </c>
      <c r="G392" s="281"/>
      <c r="H392" s="28"/>
      <c r="I392" s="121"/>
    </row>
    <row r="393" spans="2:45">
      <c r="B393" s="54"/>
      <c r="C393" s="66" t="s">
        <v>82</v>
      </c>
      <c r="D393" s="65"/>
      <c r="E393" s="110"/>
      <c r="F393" s="280">
        <f>COUNTIF(P403:P428,"CCMPX")</f>
        <v>0</v>
      </c>
      <c r="G393" s="281"/>
      <c r="H393" s="28"/>
      <c r="I393" s="121"/>
    </row>
    <row r="394" spans="2:45">
      <c r="B394" s="54"/>
      <c r="C394" s="66" t="s">
        <v>83</v>
      </c>
      <c r="D394" s="65"/>
      <c r="E394" s="110"/>
      <c r="F394" s="280">
        <f>F391-SUM(F392:G393)</f>
        <v>24</v>
      </c>
      <c r="G394" s="281"/>
      <c r="H394" s="28"/>
      <c r="I394" s="121"/>
    </row>
    <row r="395" spans="2:45" s="7" customFormat="1">
      <c r="B395" s="4"/>
      <c r="C395" s="67" t="s">
        <v>84</v>
      </c>
      <c r="D395" s="64"/>
      <c r="E395" s="112"/>
      <c r="F395" s="282">
        <f>F392/F391</f>
        <v>0</v>
      </c>
      <c r="G395" s="283"/>
      <c r="H395" s="27"/>
      <c r="I395" s="121"/>
      <c r="J395" s="209"/>
      <c r="K395" s="44"/>
      <c r="L395" s="44"/>
      <c r="M395" s="44"/>
      <c r="N395" s="44"/>
      <c r="O395" s="44"/>
      <c r="P395" s="44"/>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row>
    <row r="396" spans="2:45">
      <c r="B396" s="54"/>
      <c r="C396" s="58"/>
      <c r="D396" s="28"/>
      <c r="E396" s="54"/>
      <c r="F396" s="28"/>
      <c r="G396" s="28"/>
      <c r="H396" s="28"/>
      <c r="I396" s="121"/>
    </row>
    <row r="397" spans="2:45">
      <c r="B397" s="54"/>
      <c r="C397" s="1"/>
      <c r="D397" s="1"/>
      <c r="E397" s="54"/>
      <c r="F397" s="284" t="s">
        <v>86</v>
      </c>
      <c r="G397" s="285"/>
      <c r="H397" s="1"/>
      <c r="I397" s="121"/>
    </row>
    <row r="398" spans="2:45">
      <c r="B398" s="54"/>
      <c r="C398" s="69" t="s">
        <v>473</v>
      </c>
      <c r="D398" s="70"/>
      <c r="E398" s="102"/>
      <c r="F398" s="276" t="str">
        <f>IF(F389&lt;$AB$4,"REPROVADO",IF(F395&lt;100%,"REPROVADO","APROVADO"))</f>
        <v>REPROVADO</v>
      </c>
      <c r="G398" s="277"/>
      <c r="H398" s="28"/>
      <c r="I398" s="121"/>
    </row>
    <row r="399" spans="2:45" ht="15">
      <c r="B399" s="54"/>
      <c r="C399" s="86"/>
      <c r="D399" s="84"/>
      <c r="H399" s="84"/>
      <c r="I399" s="85"/>
      <c r="J399" s="212"/>
    </row>
    <row r="400" spans="2:45" s="17" customFormat="1" ht="12.75" customHeight="1">
      <c r="E400" s="98"/>
      <c r="F400" s="39" t="s">
        <v>88</v>
      </c>
      <c r="G400" s="36"/>
      <c r="H400" s="37"/>
      <c r="J400" s="211"/>
      <c r="K400" s="254"/>
      <c r="L400" s="254"/>
      <c r="M400" s="254"/>
      <c r="N400" s="254"/>
      <c r="O400" s="254"/>
      <c r="P400" s="254"/>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row>
    <row r="401" spans="2:45" s="17" customFormat="1" ht="12.75" customHeight="1">
      <c r="B401" s="25"/>
      <c r="C401" s="38" t="s">
        <v>474</v>
      </c>
      <c r="D401" s="88" t="s">
        <v>90</v>
      </c>
      <c r="E401" s="30" t="s">
        <v>91</v>
      </c>
      <c r="F401" s="11" t="s">
        <v>65</v>
      </c>
      <c r="G401" s="11" t="s">
        <v>66</v>
      </c>
      <c r="H401" s="11" t="s">
        <v>92</v>
      </c>
      <c r="I401" s="12" t="s">
        <v>93</v>
      </c>
      <c r="J401" s="212"/>
      <c r="K401" s="269" t="s">
        <v>557</v>
      </c>
      <c r="L401" s="269" t="s">
        <v>558</v>
      </c>
      <c r="M401" s="269" t="s">
        <v>559</v>
      </c>
      <c r="N401" s="269" t="s">
        <v>560</v>
      </c>
      <c r="O401" s="269" t="s">
        <v>561</v>
      </c>
      <c r="P401" s="269" t="s">
        <v>562</v>
      </c>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row>
    <row r="402" spans="2:45" s="17" customFormat="1" ht="12.75" customHeight="1">
      <c r="B402" s="197"/>
      <c r="C402" s="38" t="s">
        <v>475</v>
      </c>
      <c r="D402" s="88" t="s">
        <v>90</v>
      </c>
      <c r="E402" s="30" t="s">
        <v>91</v>
      </c>
      <c r="F402" s="11" t="s">
        <v>65</v>
      </c>
      <c r="G402" s="11" t="s">
        <v>66</v>
      </c>
      <c r="H402" s="11" t="s">
        <v>92</v>
      </c>
      <c r="I402" s="12" t="s">
        <v>93</v>
      </c>
      <c r="J402" s="212"/>
      <c r="K402" s="269"/>
      <c r="L402" s="269"/>
      <c r="M402" s="269"/>
      <c r="N402" s="269"/>
      <c r="O402" s="269"/>
      <c r="P402" s="269"/>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row>
    <row r="403" spans="2:45" s="17" customFormat="1" ht="25.5">
      <c r="B403" s="42" t="s">
        <v>476</v>
      </c>
      <c r="C403" s="22" t="s">
        <v>477</v>
      </c>
      <c r="D403" s="23" t="s">
        <v>90</v>
      </c>
      <c r="E403" s="23" t="s">
        <v>91</v>
      </c>
      <c r="F403" s="53"/>
      <c r="G403" s="53"/>
      <c r="H403" s="93"/>
      <c r="I403" s="24"/>
      <c r="J403" s="212"/>
      <c r="K403" s="254" t="str">
        <f>CONCATENATE(D403,H403)</f>
        <v>C</v>
      </c>
      <c r="L403" s="254" t="str">
        <f>CONCATENATE(E403,H403)</f>
        <v>CMP</v>
      </c>
      <c r="M403" s="254" t="str">
        <f>CONCATENATE(D403,F403)</f>
        <v>C</v>
      </c>
      <c r="N403" s="254" t="str">
        <f>CONCATENATE(D403,E403,F403)</f>
        <v>CCMP</v>
      </c>
      <c r="O403" s="254" t="str">
        <f>CONCATENATE(D403,G403)</f>
        <v>C</v>
      </c>
      <c r="P403" s="254" t="str">
        <f>CONCATENATE(D403,E403,G403)</f>
        <v>CCMP</v>
      </c>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row>
    <row r="404" spans="2:45" s="17" customFormat="1">
      <c r="B404" s="42" t="s">
        <v>478</v>
      </c>
      <c r="C404" s="22" t="s">
        <v>479</v>
      </c>
      <c r="D404" s="23" t="s">
        <v>90</v>
      </c>
      <c r="E404" s="23" t="s">
        <v>91</v>
      </c>
      <c r="F404" s="53"/>
      <c r="G404" s="53"/>
      <c r="H404" s="93"/>
      <c r="I404" s="24"/>
      <c r="J404" s="212"/>
      <c r="K404" s="254" t="str">
        <f>CONCATENATE(D404,H404)</f>
        <v>C</v>
      </c>
      <c r="L404" s="254" t="str">
        <f>CONCATENATE(E404,H404)</f>
        <v>CMP</v>
      </c>
      <c r="M404" s="254" t="str">
        <f>CONCATENATE(D404,F404)</f>
        <v>C</v>
      </c>
      <c r="N404" s="254" t="str">
        <f>CONCATENATE(D404,E404,F404)</f>
        <v>CCMP</v>
      </c>
      <c r="O404" s="254" t="str">
        <f>CONCATENATE(D404,G404)</f>
        <v>C</v>
      </c>
      <c r="P404" s="254" t="str">
        <f>CONCATENATE(D404,E404,G404)</f>
        <v>CCMP</v>
      </c>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row>
    <row r="405" spans="2:45" s="17" customFormat="1" ht="36.75" customHeight="1">
      <c r="B405" s="42" t="s">
        <v>480</v>
      </c>
      <c r="C405" s="22" t="s">
        <v>481</v>
      </c>
      <c r="D405" s="23" t="s">
        <v>90</v>
      </c>
      <c r="E405" s="23" t="s">
        <v>91</v>
      </c>
      <c r="F405" s="53"/>
      <c r="G405" s="53"/>
      <c r="H405" s="93"/>
      <c r="I405" s="182"/>
      <c r="J405" s="212"/>
      <c r="K405" s="254" t="str">
        <f t="shared" ref="K405:K425" si="135">CONCATENATE(D405,H405)</f>
        <v>C</v>
      </c>
      <c r="L405" s="254" t="str">
        <f t="shared" ref="L405:L425" si="136">CONCATENATE(E405,H405)</f>
        <v>CMP</v>
      </c>
      <c r="M405" s="254" t="str">
        <f t="shared" ref="M405:M425" si="137">CONCATENATE(D405,F405)</f>
        <v>C</v>
      </c>
      <c r="N405" s="254" t="str">
        <f t="shared" ref="N405:N425" si="138">CONCATENATE(D405,E405,F405)</f>
        <v>CCMP</v>
      </c>
      <c r="O405" s="254" t="str">
        <f t="shared" ref="O405:O425" si="139">CONCATENATE(D405,G405)</f>
        <v>C</v>
      </c>
      <c r="P405" s="254" t="str">
        <f t="shared" ref="P405:P425" si="140">CONCATENATE(D405,E405,G405)</f>
        <v>CCMP</v>
      </c>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row>
    <row r="406" spans="2:45" s="17" customFormat="1" ht="25.5" customHeight="1">
      <c r="B406" s="42" t="s">
        <v>482</v>
      </c>
      <c r="C406" s="22" t="s">
        <v>483</v>
      </c>
      <c r="D406" s="23" t="s">
        <v>90</v>
      </c>
      <c r="E406" s="23" t="s">
        <v>91</v>
      </c>
      <c r="F406" s="53"/>
      <c r="G406" s="53"/>
      <c r="H406" s="93"/>
      <c r="I406" s="24"/>
      <c r="J406" s="212"/>
      <c r="K406" s="254" t="str">
        <f t="shared" si="135"/>
        <v>C</v>
      </c>
      <c r="L406" s="254" t="str">
        <f t="shared" si="136"/>
        <v>CMP</v>
      </c>
      <c r="M406" s="254" t="str">
        <f t="shared" si="137"/>
        <v>C</v>
      </c>
      <c r="N406" s="254" t="str">
        <f t="shared" si="138"/>
        <v>CCMP</v>
      </c>
      <c r="O406" s="254" t="str">
        <f t="shared" si="139"/>
        <v>C</v>
      </c>
      <c r="P406" s="254" t="str">
        <f t="shared" si="140"/>
        <v>CCMP</v>
      </c>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row>
    <row r="407" spans="2:45" s="17" customFormat="1" ht="25.5" customHeight="1">
      <c r="B407" s="42" t="s">
        <v>484</v>
      </c>
      <c r="C407" s="22" t="s">
        <v>485</v>
      </c>
      <c r="D407" s="23" t="s">
        <v>90</v>
      </c>
      <c r="E407" s="23" t="s">
        <v>91</v>
      </c>
      <c r="F407" s="53"/>
      <c r="G407" s="53"/>
      <c r="H407" s="93"/>
      <c r="I407" s="24"/>
      <c r="J407" s="212"/>
      <c r="K407" s="254" t="str">
        <f t="shared" si="135"/>
        <v>C</v>
      </c>
      <c r="L407" s="254" t="str">
        <f t="shared" si="136"/>
        <v>CMP</v>
      </c>
      <c r="M407" s="254" t="str">
        <f t="shared" si="137"/>
        <v>C</v>
      </c>
      <c r="N407" s="254" t="str">
        <f t="shared" si="138"/>
        <v>CCMP</v>
      </c>
      <c r="O407" s="254" t="str">
        <f t="shared" si="139"/>
        <v>C</v>
      </c>
      <c r="P407" s="254" t="str">
        <f t="shared" si="140"/>
        <v>CCMP</v>
      </c>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row>
    <row r="408" spans="2:45" s="17" customFormat="1" ht="18.75" customHeight="1">
      <c r="B408" s="42" t="s">
        <v>486</v>
      </c>
      <c r="C408" s="22" t="s">
        <v>487</v>
      </c>
      <c r="D408" s="23" t="s">
        <v>90</v>
      </c>
      <c r="E408" s="23" t="s">
        <v>91</v>
      </c>
      <c r="F408" s="53"/>
      <c r="G408" s="53"/>
      <c r="H408" s="93"/>
      <c r="I408" s="24"/>
      <c r="J408" s="212"/>
      <c r="K408" s="254" t="str">
        <f t="shared" si="135"/>
        <v>C</v>
      </c>
      <c r="L408" s="254" t="str">
        <f t="shared" si="136"/>
        <v>CMP</v>
      </c>
      <c r="M408" s="254" t="str">
        <f t="shared" si="137"/>
        <v>C</v>
      </c>
      <c r="N408" s="254" t="str">
        <f t="shared" si="138"/>
        <v>CCMP</v>
      </c>
      <c r="O408" s="254" t="str">
        <f t="shared" si="139"/>
        <v>C</v>
      </c>
      <c r="P408" s="254" t="str">
        <f t="shared" si="140"/>
        <v>CCMP</v>
      </c>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row>
    <row r="409" spans="2:45" s="17" customFormat="1">
      <c r="B409" s="197"/>
      <c r="C409" s="198" t="s">
        <v>488</v>
      </c>
      <c r="D409" s="199" t="s">
        <v>90</v>
      </c>
      <c r="E409" s="30" t="s">
        <v>91</v>
      </c>
      <c r="F409" s="11" t="s">
        <v>65</v>
      </c>
      <c r="G409" s="11" t="s">
        <v>66</v>
      </c>
      <c r="H409" s="11" t="s">
        <v>92</v>
      </c>
      <c r="I409" s="12" t="s">
        <v>93</v>
      </c>
      <c r="J409" s="212"/>
      <c r="K409" s="254"/>
      <c r="L409" s="254"/>
      <c r="M409" s="254"/>
      <c r="N409" s="254"/>
      <c r="O409" s="254"/>
      <c r="P409" s="254"/>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row>
    <row r="410" spans="2:45" s="17" customFormat="1">
      <c r="B410" s="42" t="s">
        <v>489</v>
      </c>
      <c r="C410" s="22" t="s">
        <v>490</v>
      </c>
      <c r="D410" s="23" t="s">
        <v>90</v>
      </c>
      <c r="E410" s="10" t="s">
        <v>91</v>
      </c>
      <c r="F410" s="53"/>
      <c r="G410" s="53"/>
      <c r="H410" s="169"/>
      <c r="I410" s="24"/>
      <c r="J410" s="212"/>
      <c r="K410" s="254" t="str">
        <f t="shared" si="135"/>
        <v>C</v>
      </c>
      <c r="L410" s="254" t="str">
        <f t="shared" si="136"/>
        <v>CMP</v>
      </c>
      <c r="M410" s="254" t="str">
        <f t="shared" si="137"/>
        <v>C</v>
      </c>
      <c r="N410" s="254" t="str">
        <f t="shared" si="138"/>
        <v>CCMP</v>
      </c>
      <c r="O410" s="254" t="str">
        <f t="shared" si="139"/>
        <v>C</v>
      </c>
      <c r="P410" s="254" t="str">
        <f t="shared" si="140"/>
        <v>CCMP</v>
      </c>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row>
    <row r="411" spans="2:45" s="17" customFormat="1">
      <c r="B411" s="42" t="s">
        <v>491</v>
      </c>
      <c r="C411" s="22" t="s">
        <v>492</v>
      </c>
      <c r="D411" s="23" t="s">
        <v>90</v>
      </c>
      <c r="E411" s="23" t="s">
        <v>91</v>
      </c>
      <c r="F411" s="53"/>
      <c r="G411" s="53"/>
      <c r="H411" s="93"/>
      <c r="I411" s="24"/>
      <c r="J411" s="212"/>
      <c r="K411" s="254" t="str">
        <f t="shared" si="135"/>
        <v>C</v>
      </c>
      <c r="L411" s="254" t="str">
        <f t="shared" si="136"/>
        <v>CMP</v>
      </c>
      <c r="M411" s="254" t="str">
        <f t="shared" si="137"/>
        <v>C</v>
      </c>
      <c r="N411" s="254" t="str">
        <f t="shared" si="138"/>
        <v>CCMP</v>
      </c>
      <c r="O411" s="254" t="str">
        <f t="shared" si="139"/>
        <v>C</v>
      </c>
      <c r="P411" s="254" t="str">
        <f t="shared" si="140"/>
        <v>CCMP</v>
      </c>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row>
    <row r="412" spans="2:45" s="17" customFormat="1" ht="25.5">
      <c r="B412" s="42" t="s">
        <v>493</v>
      </c>
      <c r="C412" s="22" t="s">
        <v>494</v>
      </c>
      <c r="D412" s="23" t="s">
        <v>90</v>
      </c>
      <c r="E412" s="23" t="s">
        <v>91</v>
      </c>
      <c r="F412" s="53"/>
      <c r="G412" s="53"/>
      <c r="H412" s="93"/>
      <c r="I412" s="24"/>
      <c r="J412" s="212"/>
      <c r="K412" s="254" t="str">
        <f t="shared" si="135"/>
        <v>C</v>
      </c>
      <c r="L412" s="254" t="str">
        <f t="shared" si="136"/>
        <v>CMP</v>
      </c>
      <c r="M412" s="254" t="str">
        <f t="shared" si="137"/>
        <v>C</v>
      </c>
      <c r="N412" s="254" t="str">
        <f t="shared" si="138"/>
        <v>CCMP</v>
      </c>
      <c r="O412" s="254" t="str">
        <f t="shared" si="139"/>
        <v>C</v>
      </c>
      <c r="P412" s="254" t="str">
        <f t="shared" si="140"/>
        <v>CCMP</v>
      </c>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row>
    <row r="413" spans="2:45" s="17" customFormat="1" ht="25.5">
      <c r="B413" s="42" t="s">
        <v>495</v>
      </c>
      <c r="C413" s="22" t="s">
        <v>496</v>
      </c>
      <c r="D413" s="23" t="s">
        <v>90</v>
      </c>
      <c r="E413" s="23" t="s">
        <v>91</v>
      </c>
      <c r="F413" s="53"/>
      <c r="G413" s="53"/>
      <c r="H413" s="93"/>
      <c r="I413" s="24"/>
      <c r="J413" s="212"/>
      <c r="K413" s="254" t="str">
        <f t="shared" si="135"/>
        <v>C</v>
      </c>
      <c r="L413" s="254" t="str">
        <f t="shared" si="136"/>
        <v>CMP</v>
      </c>
      <c r="M413" s="254" t="str">
        <f t="shared" si="137"/>
        <v>C</v>
      </c>
      <c r="N413" s="254" t="str">
        <f t="shared" si="138"/>
        <v>CCMP</v>
      </c>
      <c r="O413" s="254" t="str">
        <f t="shared" si="139"/>
        <v>C</v>
      </c>
      <c r="P413" s="254" t="str">
        <f t="shared" si="140"/>
        <v>CCMP</v>
      </c>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row>
    <row r="414" spans="2:45" s="17" customFormat="1" ht="40.5" customHeight="1">
      <c r="B414" s="42" t="s">
        <v>497</v>
      </c>
      <c r="C414" s="22" t="s">
        <v>498</v>
      </c>
      <c r="D414" s="23" t="s">
        <v>90</v>
      </c>
      <c r="E414" s="23" t="s">
        <v>91</v>
      </c>
      <c r="F414" s="53"/>
      <c r="G414" s="53"/>
      <c r="H414" s="93"/>
      <c r="I414" s="24"/>
      <c r="J414" s="212"/>
      <c r="K414" s="254" t="str">
        <f t="shared" si="135"/>
        <v>C</v>
      </c>
      <c r="L414" s="254" t="str">
        <f t="shared" si="136"/>
        <v>CMP</v>
      </c>
      <c r="M414" s="254" t="str">
        <f t="shared" si="137"/>
        <v>C</v>
      </c>
      <c r="N414" s="254" t="str">
        <f t="shared" si="138"/>
        <v>CCMP</v>
      </c>
      <c r="O414" s="254" t="str">
        <f t="shared" si="139"/>
        <v>C</v>
      </c>
      <c r="P414" s="254" t="str">
        <f t="shared" si="140"/>
        <v>CCMP</v>
      </c>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row>
    <row r="415" spans="2:45" s="17" customFormat="1" ht="40.5" customHeight="1">
      <c r="B415" s="42" t="s">
        <v>499</v>
      </c>
      <c r="C415" s="22" t="s">
        <v>500</v>
      </c>
      <c r="D415" s="23" t="s">
        <v>90</v>
      </c>
      <c r="E415" s="10" t="s">
        <v>91</v>
      </c>
      <c r="F415" s="53"/>
      <c r="G415" s="53"/>
      <c r="H415" s="169"/>
      <c r="I415" s="24"/>
      <c r="J415" s="212"/>
      <c r="K415" s="254" t="str">
        <f t="shared" si="135"/>
        <v>C</v>
      </c>
      <c r="L415" s="254" t="str">
        <f t="shared" si="136"/>
        <v>CMP</v>
      </c>
      <c r="M415" s="254" t="str">
        <f t="shared" si="137"/>
        <v>C</v>
      </c>
      <c r="N415" s="254" t="str">
        <f t="shared" si="138"/>
        <v>CCMP</v>
      </c>
      <c r="O415" s="254" t="str">
        <f t="shared" si="139"/>
        <v>C</v>
      </c>
      <c r="P415" s="254" t="str">
        <f t="shared" si="140"/>
        <v>CCMP</v>
      </c>
      <c r="Q415" s="21"/>
      <c r="R415" s="21"/>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row>
    <row r="416" spans="2:45" s="17" customFormat="1" ht="40.5" customHeight="1">
      <c r="B416" s="42" t="s">
        <v>501</v>
      </c>
      <c r="C416" s="22" t="s">
        <v>502</v>
      </c>
      <c r="D416" s="23" t="s">
        <v>90</v>
      </c>
      <c r="E416" s="10" t="s">
        <v>91</v>
      </c>
      <c r="F416" s="53"/>
      <c r="G416" s="53"/>
      <c r="H416" s="169"/>
      <c r="I416" s="24"/>
      <c r="J416" s="212"/>
      <c r="K416" s="254" t="str">
        <f t="shared" si="135"/>
        <v>C</v>
      </c>
      <c r="L416" s="254" t="str">
        <f t="shared" si="136"/>
        <v>CMP</v>
      </c>
      <c r="M416" s="254" t="str">
        <f t="shared" si="137"/>
        <v>C</v>
      </c>
      <c r="N416" s="254" t="str">
        <f t="shared" si="138"/>
        <v>CCMP</v>
      </c>
      <c r="O416" s="254" t="str">
        <f t="shared" si="139"/>
        <v>C</v>
      </c>
      <c r="P416" s="254" t="str">
        <f t="shared" si="140"/>
        <v>CCMP</v>
      </c>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row>
    <row r="417" spans="2:45" s="17" customFormat="1" ht="40.5" customHeight="1">
      <c r="B417" s="42" t="s">
        <v>503</v>
      </c>
      <c r="C417" s="22" t="s">
        <v>504</v>
      </c>
      <c r="D417" s="23" t="s">
        <v>90</v>
      </c>
      <c r="E417" s="23" t="s">
        <v>91</v>
      </c>
      <c r="F417" s="53"/>
      <c r="G417" s="53"/>
      <c r="H417" s="93"/>
      <c r="I417" s="24"/>
      <c r="J417" s="212"/>
      <c r="K417" s="254" t="str">
        <f t="shared" si="135"/>
        <v>C</v>
      </c>
      <c r="L417" s="254" t="str">
        <f t="shared" si="136"/>
        <v>CMP</v>
      </c>
      <c r="M417" s="254" t="str">
        <f t="shared" si="137"/>
        <v>C</v>
      </c>
      <c r="N417" s="254" t="str">
        <f t="shared" si="138"/>
        <v>CCMP</v>
      </c>
      <c r="O417" s="254" t="str">
        <f t="shared" si="139"/>
        <v>C</v>
      </c>
      <c r="P417" s="254" t="str">
        <f t="shared" si="140"/>
        <v>CCMP</v>
      </c>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row>
    <row r="418" spans="2:45" s="17" customFormat="1" ht="19.5" customHeight="1">
      <c r="B418" s="42" t="s">
        <v>505</v>
      </c>
      <c r="C418" s="22" t="s">
        <v>506</v>
      </c>
      <c r="D418" s="23" t="s">
        <v>90</v>
      </c>
      <c r="E418" s="23" t="s">
        <v>91</v>
      </c>
      <c r="F418" s="53"/>
      <c r="G418" s="53"/>
      <c r="H418" s="93"/>
      <c r="I418" s="24"/>
      <c r="J418" s="212"/>
      <c r="K418" s="254" t="str">
        <f t="shared" si="135"/>
        <v>C</v>
      </c>
      <c r="L418" s="254" t="str">
        <f t="shared" si="136"/>
        <v>CMP</v>
      </c>
      <c r="M418" s="254" t="str">
        <f t="shared" si="137"/>
        <v>C</v>
      </c>
      <c r="N418" s="254" t="str">
        <f t="shared" si="138"/>
        <v>CCMP</v>
      </c>
      <c r="O418" s="254" t="str">
        <f t="shared" si="139"/>
        <v>C</v>
      </c>
      <c r="P418" s="254" t="str">
        <f t="shared" si="140"/>
        <v>CCMP</v>
      </c>
      <c r="Q418" s="21"/>
      <c r="R418" s="21"/>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row>
    <row r="419" spans="2:45" s="17" customFormat="1" ht="32.25" customHeight="1">
      <c r="B419" s="42" t="s">
        <v>507</v>
      </c>
      <c r="C419" s="22" t="s">
        <v>508</v>
      </c>
      <c r="D419" s="23" t="s">
        <v>90</v>
      </c>
      <c r="E419" s="23" t="s">
        <v>91</v>
      </c>
      <c r="F419" s="53"/>
      <c r="G419" s="53"/>
      <c r="H419" s="93"/>
      <c r="I419" s="24"/>
      <c r="J419" s="212"/>
      <c r="K419" s="254" t="str">
        <f t="shared" si="135"/>
        <v>C</v>
      </c>
      <c r="L419" s="254" t="str">
        <f t="shared" si="136"/>
        <v>CMP</v>
      </c>
      <c r="M419" s="254" t="str">
        <f t="shared" si="137"/>
        <v>C</v>
      </c>
      <c r="N419" s="254" t="str">
        <f t="shared" si="138"/>
        <v>CCMP</v>
      </c>
      <c r="O419" s="254" t="str">
        <f t="shared" si="139"/>
        <v>C</v>
      </c>
      <c r="P419" s="254" t="str">
        <f t="shared" si="140"/>
        <v>CCMP</v>
      </c>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row>
    <row r="420" spans="2:45" s="17" customFormat="1">
      <c r="B420" s="197"/>
      <c r="C420" s="198" t="s">
        <v>509</v>
      </c>
      <c r="D420" s="199" t="s">
        <v>90</v>
      </c>
      <c r="E420" s="30" t="s">
        <v>91</v>
      </c>
      <c r="F420" s="11" t="s">
        <v>65</v>
      </c>
      <c r="G420" s="11" t="s">
        <v>66</v>
      </c>
      <c r="H420" s="11" t="s">
        <v>92</v>
      </c>
      <c r="I420" s="12" t="s">
        <v>93</v>
      </c>
      <c r="J420" s="212"/>
      <c r="K420" s="254"/>
      <c r="L420" s="254"/>
      <c r="M420" s="254"/>
      <c r="N420" s="254"/>
      <c r="O420" s="254"/>
      <c r="P420" s="254"/>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row>
    <row r="421" spans="2:45" s="17" customFormat="1" ht="25.5">
      <c r="B421" s="42" t="s">
        <v>510</v>
      </c>
      <c r="C421" s="22" t="s">
        <v>511</v>
      </c>
      <c r="D421" s="23" t="s">
        <v>90</v>
      </c>
      <c r="E421" s="23" t="s">
        <v>91</v>
      </c>
      <c r="F421" s="53"/>
      <c r="G421" s="53"/>
      <c r="H421" s="93"/>
      <c r="I421" s="24"/>
      <c r="J421" s="212"/>
      <c r="K421" s="254" t="str">
        <f t="shared" si="135"/>
        <v>C</v>
      </c>
      <c r="L421" s="254" t="str">
        <f t="shared" si="136"/>
        <v>CMP</v>
      </c>
      <c r="M421" s="254" t="str">
        <f t="shared" si="137"/>
        <v>C</v>
      </c>
      <c r="N421" s="254" t="str">
        <f t="shared" si="138"/>
        <v>CCMP</v>
      </c>
      <c r="O421" s="254" t="str">
        <f t="shared" si="139"/>
        <v>C</v>
      </c>
      <c r="P421" s="254" t="str">
        <f t="shared" si="140"/>
        <v>CCMP</v>
      </c>
      <c r="Q421" s="21"/>
      <c r="R421" s="21"/>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row>
    <row r="422" spans="2:45" s="17" customFormat="1">
      <c r="B422" s="42" t="s">
        <v>512</v>
      </c>
      <c r="C422" s="22" t="s">
        <v>513</v>
      </c>
      <c r="D422" s="23" t="s">
        <v>90</v>
      </c>
      <c r="E422" s="23" t="s">
        <v>91</v>
      </c>
      <c r="F422" s="53"/>
      <c r="G422" s="53"/>
      <c r="H422" s="93"/>
      <c r="I422" s="24"/>
      <c r="J422" s="212"/>
      <c r="K422" s="254" t="str">
        <f t="shared" si="135"/>
        <v>C</v>
      </c>
      <c r="L422" s="254" t="str">
        <f t="shared" si="136"/>
        <v>CMP</v>
      </c>
      <c r="M422" s="254" t="str">
        <f t="shared" si="137"/>
        <v>C</v>
      </c>
      <c r="N422" s="254" t="str">
        <f t="shared" si="138"/>
        <v>CCMP</v>
      </c>
      <c r="O422" s="254" t="str">
        <f t="shared" si="139"/>
        <v>C</v>
      </c>
      <c r="P422" s="254" t="str">
        <f t="shared" si="140"/>
        <v>CCMP</v>
      </c>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row>
    <row r="423" spans="2:45" s="17" customFormat="1">
      <c r="B423" s="42" t="s">
        <v>514</v>
      </c>
      <c r="C423" s="22" t="s">
        <v>515</v>
      </c>
      <c r="D423" s="23" t="s">
        <v>90</v>
      </c>
      <c r="E423" s="23" t="s">
        <v>91</v>
      </c>
      <c r="F423" s="53"/>
      <c r="G423" s="53"/>
      <c r="H423" s="93"/>
      <c r="I423" s="24"/>
      <c r="J423" s="212"/>
      <c r="K423" s="254" t="str">
        <f t="shared" si="135"/>
        <v>C</v>
      </c>
      <c r="L423" s="254" t="str">
        <f t="shared" si="136"/>
        <v>CMP</v>
      </c>
      <c r="M423" s="254" t="str">
        <f t="shared" si="137"/>
        <v>C</v>
      </c>
      <c r="N423" s="254" t="str">
        <f t="shared" si="138"/>
        <v>CCMP</v>
      </c>
      <c r="O423" s="254" t="str">
        <f t="shared" si="139"/>
        <v>C</v>
      </c>
      <c r="P423" s="254" t="str">
        <f t="shared" si="140"/>
        <v>CCMP</v>
      </c>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row>
    <row r="424" spans="2:45" s="17" customFormat="1" ht="39.75" customHeight="1">
      <c r="B424" s="42" t="s">
        <v>516</v>
      </c>
      <c r="C424" s="22" t="s">
        <v>517</v>
      </c>
      <c r="D424" s="23" t="s">
        <v>90</v>
      </c>
      <c r="E424" s="23" t="s">
        <v>91</v>
      </c>
      <c r="F424" s="53"/>
      <c r="G424" s="53"/>
      <c r="H424" s="93"/>
      <c r="I424" s="24"/>
      <c r="J424" s="212"/>
      <c r="K424" s="254" t="str">
        <f t="shared" si="135"/>
        <v>C</v>
      </c>
      <c r="L424" s="254" t="str">
        <f t="shared" si="136"/>
        <v>CMP</v>
      </c>
      <c r="M424" s="254" t="str">
        <f t="shared" si="137"/>
        <v>C</v>
      </c>
      <c r="N424" s="254" t="str">
        <f t="shared" si="138"/>
        <v>CCMP</v>
      </c>
      <c r="O424" s="254" t="str">
        <f t="shared" si="139"/>
        <v>C</v>
      </c>
      <c r="P424" s="254" t="str">
        <f t="shared" si="140"/>
        <v>CCMP</v>
      </c>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row>
    <row r="425" spans="2:45" s="17" customFormat="1" ht="31.5" customHeight="1">
      <c r="B425" s="42" t="s">
        <v>518</v>
      </c>
      <c r="C425" s="22" t="s">
        <v>519</v>
      </c>
      <c r="D425" s="23" t="s">
        <v>90</v>
      </c>
      <c r="E425" s="23" t="s">
        <v>91</v>
      </c>
      <c r="F425" s="53"/>
      <c r="G425" s="53"/>
      <c r="H425" s="93"/>
      <c r="I425" s="24"/>
      <c r="J425" s="212"/>
      <c r="K425" s="254" t="str">
        <f t="shared" si="135"/>
        <v>C</v>
      </c>
      <c r="L425" s="254" t="str">
        <f t="shared" si="136"/>
        <v>CMP</v>
      </c>
      <c r="M425" s="254" t="str">
        <f t="shared" si="137"/>
        <v>C</v>
      </c>
      <c r="N425" s="254" t="str">
        <f t="shared" si="138"/>
        <v>CCMP</v>
      </c>
      <c r="O425" s="254" t="str">
        <f t="shared" si="139"/>
        <v>C</v>
      </c>
      <c r="P425" s="254" t="str">
        <f t="shared" si="140"/>
        <v>CCMP</v>
      </c>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row>
    <row r="426" spans="2:45" s="17" customFormat="1" ht="36" customHeight="1">
      <c r="B426" s="42" t="s">
        <v>520</v>
      </c>
      <c r="C426" s="22" t="s">
        <v>521</v>
      </c>
      <c r="D426" s="23" t="s">
        <v>90</v>
      </c>
      <c r="E426" s="23" t="s">
        <v>91</v>
      </c>
      <c r="F426" s="53"/>
      <c r="G426" s="53"/>
      <c r="H426" s="93"/>
      <c r="I426" s="24"/>
      <c r="J426" s="212"/>
      <c r="K426" s="254" t="str">
        <f>CONCATENATE(D426,H426)</f>
        <v>C</v>
      </c>
      <c r="L426" s="254" t="str">
        <f>CONCATENATE(E426,H426)</f>
        <v>CMP</v>
      </c>
      <c r="M426" s="254" t="str">
        <f>CONCATENATE(D426,F426)</f>
        <v>C</v>
      </c>
      <c r="N426" s="254" t="str">
        <f>CONCATENATE(D426,E426,F426)</f>
        <v>CCMP</v>
      </c>
      <c r="O426" s="254" t="str">
        <f>CONCATENATE(D426,G426)</f>
        <v>C</v>
      </c>
      <c r="P426" s="254" t="str">
        <f>CONCATENATE(D426,E426,G426)</f>
        <v>CCMP</v>
      </c>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row>
    <row r="427" spans="2:45" s="17" customFormat="1" ht="25.5">
      <c r="B427" s="42" t="s">
        <v>522</v>
      </c>
      <c r="C427" s="22" t="s">
        <v>523</v>
      </c>
      <c r="D427" s="23" t="s">
        <v>90</v>
      </c>
      <c r="E427" s="23" t="s">
        <v>91</v>
      </c>
      <c r="F427" s="53"/>
      <c r="G427" s="53"/>
      <c r="H427" s="93"/>
      <c r="I427" s="24"/>
      <c r="J427" s="212"/>
      <c r="K427" s="254" t="str">
        <f>CONCATENATE(D427,H427)</f>
        <v>C</v>
      </c>
      <c r="L427" s="254" t="str">
        <f>CONCATENATE(E427,H427)</f>
        <v>CMP</v>
      </c>
      <c r="M427" s="254" t="str">
        <f>CONCATENATE(D427,F427)</f>
        <v>C</v>
      </c>
      <c r="N427" s="254" t="str">
        <f>CONCATENATE(D427,E427,F427)</f>
        <v>CCMP</v>
      </c>
      <c r="O427" s="254" t="str">
        <f>CONCATENATE(D427,G427)</f>
        <v>C</v>
      </c>
      <c r="P427" s="254" t="str">
        <f>CONCATENATE(D427,E427,G427)</f>
        <v>CCMP</v>
      </c>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row>
    <row r="428" spans="2:45" s="17" customFormat="1" ht="63" customHeight="1">
      <c r="B428" s="42" t="s">
        <v>524</v>
      </c>
      <c r="C428" s="22" t="s">
        <v>525</v>
      </c>
      <c r="D428" s="23" t="s">
        <v>90</v>
      </c>
      <c r="E428" s="23" t="s">
        <v>91</v>
      </c>
      <c r="F428" s="53"/>
      <c r="G428" s="53"/>
      <c r="H428" s="93"/>
      <c r="I428" s="24" t="s">
        <v>526</v>
      </c>
      <c r="J428" s="212"/>
      <c r="K428" s="254" t="str">
        <f t="shared" ref="K428" si="141">CONCATENATE(D428,H428)</f>
        <v>C</v>
      </c>
      <c r="L428" s="254" t="str">
        <f t="shared" ref="L428" si="142">CONCATENATE(E428,H428)</f>
        <v>CMP</v>
      </c>
      <c r="M428" s="254" t="str">
        <f t="shared" ref="M428" si="143">CONCATENATE(D428,F428)</f>
        <v>C</v>
      </c>
      <c r="N428" s="254" t="str">
        <f t="shared" ref="N428" si="144">CONCATENATE(D428,E428,F428)</f>
        <v>CCMP</v>
      </c>
      <c r="O428" s="254" t="str">
        <f t="shared" ref="O428" si="145">CONCATENATE(D428,G428)</f>
        <v>C</v>
      </c>
      <c r="P428" s="254" t="str">
        <f t="shared" ref="P428" si="146">CONCATENATE(D428,E428,G428)</f>
        <v>CCMP</v>
      </c>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row>
    <row r="429" spans="2:45" ht="15">
      <c r="B429" s="54"/>
      <c r="C429" s="120" t="s">
        <v>162</v>
      </c>
      <c r="D429" s="84"/>
      <c r="H429" s="84"/>
      <c r="I429" s="85"/>
      <c r="J429" s="212"/>
    </row>
    <row r="433" spans="1:14">
      <c r="B433" s="54"/>
      <c r="C433" s="274" t="s">
        <v>527</v>
      </c>
      <c r="D433" s="275"/>
      <c r="E433" s="275"/>
      <c r="F433" s="275"/>
      <c r="G433" s="275"/>
      <c r="H433" s="28"/>
      <c r="I433" s="83"/>
    </row>
    <row r="434" spans="1:14">
      <c r="B434" s="54"/>
      <c r="C434" s="66" t="s">
        <v>80</v>
      </c>
      <c r="D434" s="65"/>
      <c r="E434" s="110"/>
      <c r="F434" s="280">
        <f>COUNTIF(K452:K457,"C")</f>
        <v>5</v>
      </c>
      <c r="G434" s="281"/>
      <c r="H434" s="28"/>
      <c r="I434" s="121"/>
    </row>
    <row r="435" spans="1:14">
      <c r="B435" s="54"/>
      <c r="C435" s="66" t="s">
        <v>81</v>
      </c>
      <c r="D435" s="65"/>
      <c r="E435" s="110"/>
      <c r="F435" s="280">
        <f>COUNTIF(M452:M457,"CX")</f>
        <v>0</v>
      </c>
      <c r="G435" s="281"/>
      <c r="H435" s="28"/>
      <c r="I435" s="121"/>
    </row>
    <row r="436" spans="1:14">
      <c r="B436" s="54"/>
      <c r="C436" s="66" t="s">
        <v>82</v>
      </c>
      <c r="D436" s="65"/>
      <c r="E436" s="110"/>
      <c r="F436" s="280">
        <f>COUNTIF(O452:O457,"CX")</f>
        <v>0</v>
      </c>
      <c r="G436" s="281"/>
      <c r="H436" s="28"/>
      <c r="I436" s="121"/>
    </row>
    <row r="437" spans="1:14">
      <c r="B437" s="54"/>
      <c r="C437" s="66" t="s">
        <v>83</v>
      </c>
      <c r="D437" s="65"/>
      <c r="E437" s="110"/>
      <c r="F437" s="280">
        <f ca="1">F434-SUM(F435:G437)</f>
        <v>0</v>
      </c>
      <c r="G437" s="281"/>
      <c r="H437" s="28"/>
      <c r="I437" s="121"/>
    </row>
    <row r="438" spans="1:14">
      <c r="A438" s="7"/>
      <c r="B438" s="4"/>
      <c r="C438" s="67" t="s">
        <v>84</v>
      </c>
      <c r="D438" s="64"/>
      <c r="E438" s="112"/>
      <c r="F438" s="282">
        <f>F435/F434</f>
        <v>0</v>
      </c>
      <c r="G438" s="283"/>
      <c r="H438" s="27"/>
      <c r="I438" s="121"/>
      <c r="J438" s="209"/>
      <c r="K438" s="44"/>
      <c r="L438" s="44"/>
      <c r="M438" s="44"/>
      <c r="N438" s="44"/>
    </row>
    <row r="439" spans="1:14" ht="15">
      <c r="B439" s="54"/>
      <c r="C439" s="86"/>
      <c r="D439" s="84"/>
      <c r="F439" s="28"/>
      <c r="G439" s="28"/>
      <c r="H439" s="84"/>
      <c r="I439" s="121"/>
      <c r="J439" s="212"/>
    </row>
    <row r="440" spans="1:14">
      <c r="B440" s="54"/>
      <c r="C440" s="66" t="s">
        <v>85</v>
      </c>
      <c r="D440" s="65"/>
      <c r="E440" s="110"/>
      <c r="F440" s="280">
        <f>COUNTIF(L452:L457,"CMP")</f>
        <v>5</v>
      </c>
      <c r="G440" s="281"/>
      <c r="H440" s="28"/>
      <c r="I440" s="121"/>
    </row>
    <row r="441" spans="1:14">
      <c r="B441" s="54"/>
      <c r="C441" s="66" t="s">
        <v>81</v>
      </c>
      <c r="D441" s="65"/>
      <c r="E441" s="110"/>
      <c r="F441" s="280">
        <f>COUNTIF(N452:N457,"CCMPX")</f>
        <v>0</v>
      </c>
      <c r="G441" s="281"/>
      <c r="H441" s="28"/>
      <c r="I441" s="121"/>
    </row>
    <row r="442" spans="1:14">
      <c r="B442" s="54"/>
      <c r="C442" s="66" t="s">
        <v>82</v>
      </c>
      <c r="D442" s="65"/>
      <c r="E442" s="110"/>
      <c r="F442" s="280">
        <f>COUNTIF(P452:P457,"CCMPX")</f>
        <v>0</v>
      </c>
      <c r="G442" s="281"/>
      <c r="H442" s="28"/>
      <c r="I442" s="121"/>
    </row>
    <row r="443" spans="1:14">
      <c r="B443" s="54"/>
      <c r="C443" s="66" t="s">
        <v>83</v>
      </c>
      <c r="D443" s="65"/>
      <c r="E443" s="110"/>
      <c r="F443" s="280">
        <f>F440-SUM(F441:G442)</f>
        <v>5</v>
      </c>
      <c r="G443" s="281"/>
      <c r="H443" s="28"/>
      <c r="I443" s="121"/>
    </row>
    <row r="444" spans="1:14">
      <c r="A444" s="7"/>
      <c r="B444" s="4"/>
      <c r="C444" s="67" t="s">
        <v>84</v>
      </c>
      <c r="D444" s="64"/>
      <c r="E444" s="112"/>
      <c r="F444" s="282">
        <f>F441/F440</f>
        <v>0</v>
      </c>
      <c r="G444" s="283"/>
      <c r="H444" s="27"/>
      <c r="I444" s="121"/>
      <c r="J444" s="209"/>
      <c r="K444" s="44"/>
      <c r="L444" s="44"/>
      <c r="M444" s="44"/>
      <c r="N444" s="44"/>
    </row>
    <row r="445" spans="1:14">
      <c r="B445" s="54"/>
      <c r="C445" s="58"/>
      <c r="D445" s="28"/>
      <c r="E445" s="54"/>
      <c r="F445" s="28"/>
      <c r="G445" s="28"/>
      <c r="H445" s="28"/>
      <c r="I445" s="121"/>
    </row>
    <row r="446" spans="1:14">
      <c r="B446" s="54"/>
      <c r="C446" s="1"/>
      <c r="D446" s="1"/>
      <c r="E446" s="54"/>
      <c r="F446" s="299" t="s">
        <v>86</v>
      </c>
      <c r="G446" s="300"/>
      <c r="H446" s="1"/>
      <c r="I446" s="121"/>
    </row>
    <row r="447" spans="1:14">
      <c r="B447" s="54"/>
      <c r="C447" s="274" t="s">
        <v>528</v>
      </c>
      <c r="D447" s="275"/>
      <c r="E447" s="301"/>
      <c r="F447" s="276" t="str">
        <f>IF(F438&lt;$AB$4,"REPROVADO",IF(F444&lt;100%,"REPROVADO","APROVADO"))</f>
        <v>REPROVADO</v>
      </c>
      <c r="G447" s="277"/>
      <c r="H447" s="28"/>
      <c r="I447" s="121"/>
    </row>
    <row r="448" spans="1:14" ht="15">
      <c r="B448" s="54"/>
      <c r="C448" s="86"/>
      <c r="D448" s="84"/>
      <c r="H448" s="84"/>
      <c r="I448" s="85"/>
      <c r="J448" s="212"/>
    </row>
    <row r="449" spans="1:16">
      <c r="A449" s="17"/>
      <c r="B449" s="202"/>
      <c r="C449" s="202"/>
      <c r="D449" s="202"/>
      <c r="E449" s="202"/>
      <c r="F449" s="203" t="s">
        <v>88</v>
      </c>
      <c r="G449" s="202"/>
      <c r="H449" s="202"/>
      <c r="I449" s="202"/>
      <c r="J449" s="211"/>
    </row>
    <row r="450" spans="1:16" ht="13.5">
      <c r="A450" s="17"/>
      <c r="B450" s="203"/>
      <c r="C450" s="203" t="s">
        <v>529</v>
      </c>
      <c r="D450" s="203"/>
      <c r="E450" s="203"/>
      <c r="F450" s="156"/>
      <c r="G450" s="203"/>
      <c r="H450" s="203"/>
      <c r="I450" s="203"/>
      <c r="J450" s="212"/>
      <c r="K450" s="269" t="s">
        <v>557</v>
      </c>
      <c r="L450" s="269" t="s">
        <v>558</v>
      </c>
      <c r="M450" s="269" t="s">
        <v>559</v>
      </c>
      <c r="N450" s="269" t="s">
        <v>560</v>
      </c>
      <c r="O450" s="269" t="s">
        <v>561</v>
      </c>
      <c r="P450" s="269" t="s">
        <v>562</v>
      </c>
    </row>
    <row r="451" spans="1:16" ht="13.5">
      <c r="A451" s="17"/>
      <c r="B451" s="202"/>
      <c r="C451" s="203" t="s">
        <v>530</v>
      </c>
      <c r="D451" s="156" t="s">
        <v>90</v>
      </c>
      <c r="E451" s="156" t="s">
        <v>91</v>
      </c>
      <c r="F451" s="200" t="s">
        <v>65</v>
      </c>
      <c r="G451" s="204" t="s">
        <v>66</v>
      </c>
      <c r="H451" s="201" t="s">
        <v>92</v>
      </c>
      <c r="I451" s="201" t="s">
        <v>93</v>
      </c>
      <c r="J451" s="212"/>
      <c r="K451" s="269"/>
      <c r="L451" s="269"/>
      <c r="M451" s="269"/>
      <c r="N451" s="269"/>
      <c r="O451" s="269"/>
      <c r="P451" s="269"/>
    </row>
    <row r="452" spans="1:16" ht="19.5" customHeight="1">
      <c r="A452" s="17"/>
      <c r="B452" s="203" t="s">
        <v>531</v>
      </c>
      <c r="C452" s="22" t="s">
        <v>532</v>
      </c>
      <c r="D452" s="23" t="s">
        <v>90</v>
      </c>
      <c r="E452" s="23" t="s">
        <v>91</v>
      </c>
      <c r="F452" s="159"/>
      <c r="G452" s="159"/>
      <c r="H452" s="93"/>
      <c r="I452" s="24"/>
      <c r="J452" s="212"/>
      <c r="K452" s="254" t="str">
        <f>CONCATENATE(D452,H452)</f>
        <v>C</v>
      </c>
      <c r="L452" s="254" t="str">
        <f>CONCATENATE(E452,H452)</f>
        <v>CMP</v>
      </c>
      <c r="M452" s="254" t="str">
        <f>CONCATENATE(D452,F452)</f>
        <v>C</v>
      </c>
      <c r="N452" s="254" t="str">
        <f>CONCATENATE(D452,E452,F452)</f>
        <v>CCMP</v>
      </c>
      <c r="O452" s="254" t="str">
        <f>CONCATENATE(D452,G452)</f>
        <v>C</v>
      </c>
      <c r="P452" s="254" t="str">
        <f>CONCATENATE(D452,E452,G452)</f>
        <v>CCMP</v>
      </c>
    </row>
    <row r="453" spans="1:16" ht="25.5">
      <c r="A453" s="17"/>
      <c r="B453" s="203" t="s">
        <v>533</v>
      </c>
      <c r="C453" s="22" t="s">
        <v>534</v>
      </c>
      <c r="D453" s="23" t="s">
        <v>90</v>
      </c>
      <c r="E453" s="23" t="s">
        <v>91</v>
      </c>
      <c r="F453" s="159"/>
      <c r="G453" s="159"/>
      <c r="H453" s="93"/>
      <c r="I453" s="182"/>
      <c r="J453" s="212"/>
      <c r="K453" s="254" t="str">
        <f t="shared" ref="K453:K455" si="147">CONCATENATE(D453,H453)</f>
        <v>C</v>
      </c>
      <c r="L453" s="254" t="str">
        <f t="shared" ref="L453:L455" si="148">CONCATENATE(E453,H453)</f>
        <v>CMP</v>
      </c>
      <c r="M453" s="254" t="str">
        <f t="shared" ref="M453:M455" si="149">CONCATENATE(D453,F453)</f>
        <v>C</v>
      </c>
      <c r="N453" s="254" t="str">
        <f t="shared" ref="N453:N455" si="150">CONCATENATE(D453,E453,F453)</f>
        <v>CCMP</v>
      </c>
      <c r="O453" s="254" t="str">
        <f t="shared" ref="O453:O455" si="151">CONCATENATE(D453,G453)</f>
        <v>C</v>
      </c>
      <c r="P453" s="254" t="str">
        <f t="shared" ref="P453:P455" si="152">CONCATENATE(D453,E453,G453)</f>
        <v>CCMP</v>
      </c>
    </row>
    <row r="454" spans="1:16">
      <c r="A454" s="17"/>
      <c r="B454" s="202"/>
      <c r="C454" s="203" t="s">
        <v>535</v>
      </c>
      <c r="D454" s="156" t="s">
        <v>90</v>
      </c>
      <c r="E454" s="156" t="s">
        <v>91</v>
      </c>
      <c r="F454" s="200" t="s">
        <v>65</v>
      </c>
      <c r="G454" s="200" t="s">
        <v>66</v>
      </c>
      <c r="H454" s="156" t="s">
        <v>92</v>
      </c>
      <c r="I454" s="156" t="s">
        <v>93</v>
      </c>
      <c r="J454" s="212"/>
    </row>
    <row r="455" spans="1:16" ht="38.25">
      <c r="A455" s="17"/>
      <c r="B455" s="203" t="s">
        <v>536</v>
      </c>
      <c r="C455" s="22" t="s">
        <v>537</v>
      </c>
      <c r="D455" s="23" t="s">
        <v>90</v>
      </c>
      <c r="E455" s="10" t="s">
        <v>91</v>
      </c>
      <c r="F455" s="159"/>
      <c r="G455" s="159"/>
      <c r="H455" s="169"/>
      <c r="I455" s="24"/>
      <c r="J455" s="212"/>
      <c r="K455" s="254" t="str">
        <f t="shared" si="147"/>
        <v>C</v>
      </c>
      <c r="L455" s="254" t="str">
        <f t="shared" si="148"/>
        <v>CMP</v>
      </c>
      <c r="M455" s="254" t="str">
        <f t="shared" si="149"/>
        <v>C</v>
      </c>
      <c r="N455" s="254" t="str">
        <f t="shared" si="150"/>
        <v>CCMP</v>
      </c>
      <c r="O455" s="254" t="str">
        <f t="shared" si="151"/>
        <v>C</v>
      </c>
      <c r="P455" s="254" t="str">
        <f t="shared" si="152"/>
        <v>CCMP</v>
      </c>
    </row>
    <row r="456" spans="1:16" ht="63.75">
      <c r="A456" s="17"/>
      <c r="B456" s="156" t="s">
        <v>538</v>
      </c>
      <c r="C456" s="22" t="s">
        <v>539</v>
      </c>
      <c r="D456" s="23" t="s">
        <v>90</v>
      </c>
      <c r="E456" s="23" t="s">
        <v>91</v>
      </c>
      <c r="F456" s="159"/>
      <c r="G456" s="159"/>
      <c r="H456" s="93"/>
      <c r="I456" s="24"/>
      <c r="J456" s="212"/>
      <c r="K456" s="254" t="str">
        <f t="shared" ref="K456" si="153">CONCATENATE(D456,H456)</f>
        <v>C</v>
      </c>
      <c r="L456" s="254" t="str">
        <f t="shared" ref="L456" si="154">CONCATENATE(E456,H456)</f>
        <v>CMP</v>
      </c>
      <c r="M456" s="254" t="str">
        <f t="shared" ref="M456" si="155">CONCATENATE(D456,F456)</f>
        <v>C</v>
      </c>
      <c r="N456" s="254" t="str">
        <f t="shared" ref="N456" si="156">CONCATENATE(D456,E456,F456)</f>
        <v>CCMP</v>
      </c>
      <c r="O456" s="254" t="str">
        <f t="shared" ref="O456" si="157">CONCATENATE(D456,G456)</f>
        <v>C</v>
      </c>
      <c r="P456" s="254" t="str">
        <f t="shared" ref="P456" si="158">CONCATENATE(D456,E456,G456)</f>
        <v>CCMP</v>
      </c>
    </row>
    <row r="457" spans="1:16" ht="25.5">
      <c r="A457" s="17"/>
      <c r="B457" s="203" t="s">
        <v>540</v>
      </c>
      <c r="C457" s="262" t="s">
        <v>541</v>
      </c>
      <c r="D457" s="23" t="s">
        <v>90</v>
      </c>
      <c r="E457" s="23" t="s">
        <v>91</v>
      </c>
      <c r="F457" s="159"/>
      <c r="G457" s="159"/>
      <c r="H457" s="93"/>
      <c r="I457" s="24"/>
      <c r="J457" s="212"/>
      <c r="K457" s="254" t="str">
        <f t="shared" ref="K457" si="159">CONCATENATE(D457,H457)</f>
        <v>C</v>
      </c>
      <c r="L457" s="254" t="str">
        <f t="shared" ref="L457" si="160">CONCATENATE(E457,H457)</f>
        <v>CMP</v>
      </c>
      <c r="M457" s="254" t="str">
        <f t="shared" ref="M457" si="161">CONCATENATE(D457,F457)</f>
        <v>C</v>
      </c>
      <c r="N457" s="254" t="str">
        <f t="shared" ref="N457" si="162">CONCATENATE(D457,E457,F457)</f>
        <v>CCMP</v>
      </c>
      <c r="O457" s="254" t="str">
        <f t="shared" ref="O457" si="163">CONCATENATE(D457,G457)</f>
        <v>C</v>
      </c>
      <c r="P457" s="254" t="str">
        <f t="shared" ref="P457" si="164">CONCATENATE(D457,E457,G457)</f>
        <v>CCMP</v>
      </c>
    </row>
    <row r="458" spans="1:16" ht="15">
      <c r="B458" s="54"/>
      <c r="C458" s="120" t="s">
        <v>162</v>
      </c>
      <c r="D458" s="84"/>
      <c r="H458" s="84"/>
      <c r="I458" s="85"/>
      <c r="J458" s="212"/>
      <c r="K458" s="254" t="str">
        <f t="shared" ref="K458:K460" si="165">CONCATENATE(D458,H458)</f>
        <v/>
      </c>
      <c r="L458" s="254" t="str">
        <f t="shared" ref="L458:L460" si="166">CONCATENATE(E458,H458)</f>
        <v/>
      </c>
      <c r="M458" s="254" t="str">
        <f t="shared" ref="M458:M460" si="167">CONCATENATE(D458,F458)</f>
        <v/>
      </c>
      <c r="N458" s="254" t="str">
        <f t="shared" ref="N458:N460" si="168">CONCATENATE(D458,E458,F458)</f>
        <v/>
      </c>
      <c r="O458" s="254" t="str">
        <f t="shared" ref="O458:O460" si="169">CONCATENATE(D458,G458)</f>
        <v/>
      </c>
      <c r="P458" s="254" t="str">
        <f t="shared" ref="P458:P460" si="170">CONCATENATE(D458,E458,G458)</f>
        <v/>
      </c>
    </row>
    <row r="459" spans="1:16">
      <c r="K459" s="254" t="str">
        <f t="shared" si="165"/>
        <v/>
      </c>
      <c r="L459" s="254" t="str">
        <f t="shared" si="166"/>
        <v/>
      </c>
      <c r="M459" s="254" t="str">
        <f t="shared" si="167"/>
        <v/>
      </c>
      <c r="N459" s="254" t="str">
        <f t="shared" si="168"/>
        <v/>
      </c>
      <c r="O459" s="254" t="str">
        <f t="shared" si="169"/>
        <v/>
      </c>
      <c r="P459" s="254" t="str">
        <f t="shared" si="170"/>
        <v/>
      </c>
    </row>
    <row r="460" spans="1:16">
      <c r="K460" s="254" t="str">
        <f t="shared" si="165"/>
        <v/>
      </c>
      <c r="L460" s="254" t="str">
        <f t="shared" si="166"/>
        <v/>
      </c>
      <c r="M460" s="254" t="str">
        <f t="shared" si="167"/>
        <v/>
      </c>
      <c r="N460" s="254" t="str">
        <f t="shared" si="168"/>
        <v/>
      </c>
      <c r="O460" s="254" t="str">
        <f t="shared" si="169"/>
        <v/>
      </c>
      <c r="P460" s="254" t="str">
        <f t="shared" si="170"/>
        <v/>
      </c>
    </row>
  </sheetData>
  <dataConsolidate/>
  <mergeCells count="109">
    <mergeCell ref="F446:G446"/>
    <mergeCell ref="F447:G447"/>
    <mergeCell ref="C447:E447"/>
    <mergeCell ref="F440:G440"/>
    <mergeCell ref="F441:G441"/>
    <mergeCell ref="F442:G442"/>
    <mergeCell ref="F443:G443"/>
    <mergeCell ref="F444:G444"/>
    <mergeCell ref="F434:G434"/>
    <mergeCell ref="F435:G435"/>
    <mergeCell ref="F436:G436"/>
    <mergeCell ref="F437:G437"/>
    <mergeCell ref="F438:G438"/>
    <mergeCell ref="C8:H8"/>
    <mergeCell ref="F67:G67"/>
    <mergeCell ref="F68:G68"/>
    <mergeCell ref="F69:G69"/>
    <mergeCell ref="F70:G70"/>
    <mergeCell ref="F71:G71"/>
    <mergeCell ref="F73:G73"/>
    <mergeCell ref="F74:G74"/>
    <mergeCell ref="F75:G75"/>
    <mergeCell ref="F58:G58"/>
    <mergeCell ref="F76:G76"/>
    <mergeCell ref="F77:G77"/>
    <mergeCell ref="F80:G80"/>
    <mergeCell ref="F78:G78"/>
    <mergeCell ref="F81:G81"/>
    <mergeCell ref="F117:G117"/>
    <mergeCell ref="F118:G118"/>
    <mergeCell ref="F135:G135"/>
    <mergeCell ref="F136:G136"/>
    <mergeCell ref="F79:G79"/>
    <mergeCell ref="F137:G137"/>
    <mergeCell ref="F160:G160"/>
    <mergeCell ref="F119:G119"/>
    <mergeCell ref="F120:G120"/>
    <mergeCell ref="F121:G121"/>
    <mergeCell ref="F124:G124"/>
    <mergeCell ref="F133:G133"/>
    <mergeCell ref="F163:G163"/>
    <mergeCell ref="F162:G162"/>
    <mergeCell ref="F139:G139"/>
    <mergeCell ref="F123:G123"/>
    <mergeCell ref="F154:G154"/>
    <mergeCell ref="F156:G156"/>
    <mergeCell ref="F157:G157"/>
    <mergeCell ref="F158:G158"/>
    <mergeCell ref="F159:G159"/>
    <mergeCell ref="F140:G140"/>
    <mergeCell ref="F150:G150"/>
    <mergeCell ref="F151:G151"/>
    <mergeCell ref="F152:G152"/>
    <mergeCell ref="F153:G153"/>
    <mergeCell ref="F134:G134"/>
    <mergeCell ref="F174:G174"/>
    <mergeCell ref="F175:G175"/>
    <mergeCell ref="F176:G176"/>
    <mergeCell ref="F177:G177"/>
    <mergeCell ref="F178:G178"/>
    <mergeCell ref="F185:G185"/>
    <mergeCell ref="F186:G186"/>
    <mergeCell ref="F187:G187"/>
    <mergeCell ref="F180:G180"/>
    <mergeCell ref="F181:G181"/>
    <mergeCell ref="F182:G182"/>
    <mergeCell ref="F183:G183"/>
    <mergeCell ref="F184:G184"/>
    <mergeCell ref="F352:G352"/>
    <mergeCell ref="F385:G385"/>
    <mergeCell ref="F343:G343"/>
    <mergeCell ref="F345:G345"/>
    <mergeCell ref="F346:G346"/>
    <mergeCell ref="F347:G347"/>
    <mergeCell ref="F348:G348"/>
    <mergeCell ref="F201:G201"/>
    <mergeCell ref="F202:G202"/>
    <mergeCell ref="F203:G203"/>
    <mergeCell ref="F204:G204"/>
    <mergeCell ref="F205:G205"/>
    <mergeCell ref="F207:G207"/>
    <mergeCell ref="F208:G208"/>
    <mergeCell ref="F209:G209"/>
    <mergeCell ref="F210:G210"/>
    <mergeCell ref="F216:G216"/>
    <mergeCell ref="C433:G433"/>
    <mergeCell ref="F398:G398"/>
    <mergeCell ref="F55:G55"/>
    <mergeCell ref="F56:G56"/>
    <mergeCell ref="F57:G57"/>
    <mergeCell ref="F392:G392"/>
    <mergeCell ref="F393:G393"/>
    <mergeCell ref="F394:G394"/>
    <mergeCell ref="F395:G395"/>
    <mergeCell ref="F397:G397"/>
    <mergeCell ref="F386:G386"/>
    <mergeCell ref="F387:G387"/>
    <mergeCell ref="F388:G388"/>
    <mergeCell ref="F389:G389"/>
    <mergeCell ref="F391:G391"/>
    <mergeCell ref="F349:G349"/>
    <mergeCell ref="F213:G213"/>
    <mergeCell ref="F211:G211"/>
    <mergeCell ref="F214:G214"/>
    <mergeCell ref="F339:G339"/>
    <mergeCell ref="F340:G340"/>
    <mergeCell ref="F341:G341"/>
    <mergeCell ref="F342:G342"/>
    <mergeCell ref="F351:G351"/>
  </mergeCells>
  <phoneticPr fontId="24" type="noConversion"/>
  <conditionalFormatting sqref="F71:G71 F154:G154 F178:G178 F205:G205 F343:G343 F389:G389">
    <cfRule type="cellIs" dxfId="97" priority="92" operator="lessThan">
      <formula>$AB$4</formula>
    </cfRule>
    <cfRule type="cellIs" dxfId="96" priority="123" operator="between">
      <formula>$AB$4</formula>
      <formula>1</formula>
    </cfRule>
  </conditionalFormatting>
  <conditionalFormatting sqref="F77:G77 F160:G160 F184:G184 F211:G211 F349:G349 F395:G395">
    <cfRule type="cellIs" dxfId="95" priority="118" operator="equal">
      <formula>1</formula>
    </cfRule>
    <cfRule type="cellIs" dxfId="94" priority="119" operator="equal">
      <formula>1</formula>
    </cfRule>
    <cfRule type="cellIs" dxfId="93" priority="122" operator="lessThan">
      <formula>1</formula>
    </cfRule>
  </conditionalFormatting>
  <conditionalFormatting sqref="F80:G80 F163:G163 F187:G187 F214:G214 F352:G352 F398:G398">
    <cfRule type="cellIs" dxfId="92" priority="120" operator="equal">
      <formula>"Aprovado"</formula>
    </cfRule>
    <cfRule type="cellIs" dxfId="91" priority="121" operator="equal">
      <formula>"Reprovado"</formula>
    </cfRule>
  </conditionalFormatting>
  <conditionalFormatting sqref="F121:G121">
    <cfRule type="cellIs" dxfId="90" priority="113" operator="lessThan">
      <formula>1</formula>
    </cfRule>
    <cfRule type="cellIs" dxfId="89" priority="114" operator="between">
      <formula>$AB$4</formula>
      <formula>1</formula>
    </cfRule>
  </conditionalFormatting>
  <conditionalFormatting sqref="F124:G124 F140:G140">
    <cfRule type="cellIs" dxfId="88" priority="115" operator="equal">
      <formula>"Reprovado"</formula>
    </cfRule>
    <cfRule type="cellIs" dxfId="87" priority="116" operator="equal">
      <formula>"Aprovado"</formula>
    </cfRule>
  </conditionalFormatting>
  <conditionalFormatting sqref="F137:G137">
    <cfRule type="cellIs" dxfId="86" priority="104" operator="lessThan">
      <formula>1</formula>
    </cfRule>
    <cfRule type="cellIs" dxfId="85" priority="108" operator="between">
      <formula>$AB$4</formula>
      <formula>1</formula>
    </cfRule>
  </conditionalFormatting>
  <conditionalFormatting sqref="F369:G371 F421:H428">
    <cfRule type="cellIs" dxfId="84" priority="28" stopIfTrue="1" operator="equal">
      <formula>"nc"</formula>
    </cfRule>
  </conditionalFormatting>
  <conditionalFormatting sqref="F373:G381">
    <cfRule type="cellIs" dxfId="83" priority="27" stopIfTrue="1" operator="equal">
      <formula>"nc"</formula>
    </cfRule>
  </conditionalFormatting>
  <conditionalFormatting sqref="F438:G438">
    <cfRule type="cellIs" dxfId="82" priority="18" operator="lessThan">
      <formula>$AB$4</formula>
    </cfRule>
    <cfRule type="cellIs" dxfId="81" priority="24" operator="between">
      <formula>$AB$4</formula>
      <formula>1</formula>
    </cfRule>
  </conditionalFormatting>
  <conditionalFormatting sqref="F444:G444">
    <cfRule type="cellIs" dxfId="80" priority="19" operator="equal">
      <formula>1</formula>
    </cfRule>
    <cfRule type="cellIs" dxfId="79" priority="20" operator="equal">
      <formula>1</formula>
    </cfRule>
    <cfRule type="cellIs" dxfId="78" priority="23" operator="lessThan">
      <formula>1</formula>
    </cfRule>
  </conditionalFormatting>
  <conditionalFormatting sqref="F447:G447">
    <cfRule type="cellIs" dxfId="77" priority="21" operator="equal">
      <formula>"Aprovado"</formula>
    </cfRule>
    <cfRule type="cellIs" dxfId="76" priority="22" operator="equal">
      <formula>"Reprovado"</formula>
    </cfRule>
  </conditionalFormatting>
  <conditionalFormatting sqref="F452:G453">
    <cfRule type="cellIs" dxfId="75" priority="10" stopIfTrue="1" operator="equal">
      <formula>"nc"</formula>
    </cfRule>
  </conditionalFormatting>
  <conditionalFormatting sqref="F455:G457">
    <cfRule type="cellIs" dxfId="74" priority="9" stopIfTrue="1" operator="equal">
      <formula>"nc"</formula>
    </cfRule>
  </conditionalFormatting>
  <conditionalFormatting sqref="F357:H362 F364:H367 H400">
    <cfRule type="cellIs" dxfId="73" priority="125" stopIfTrue="1" operator="equal">
      <formula>"nc"</formula>
    </cfRule>
  </conditionalFormatting>
  <conditionalFormatting sqref="F403:H408 F410:H419">
    <cfRule type="cellIs" dxfId="72" priority="30" stopIfTrue="1" operator="equal">
      <formula>"nc"</formula>
    </cfRule>
  </conditionalFormatting>
  <conditionalFormatting sqref="H84:H113 H128:H129 H144:H146 H167:H170 H220:H224 H226:H227 H240:H261 H263 H265 H267:H268 H270:H285 H287:H288 H290:H293 H295:H296 H298:H299 H301:H305 H307:H309 H311:H314 H316:H335 H357:H362 H364:H367">
    <cfRule type="cellIs" dxfId="71" priority="112" operator="equal">
      <formula>"NA"</formula>
    </cfRule>
  </conditionalFormatting>
  <conditionalFormatting sqref="H421:H428 H191:H197 H229:H236 H238 H403:H408 H410:H419">
    <cfRule type="cellIs" dxfId="70" priority="29" operator="equal">
      <formula>"NA"</formula>
    </cfRule>
  </conditionalFormatting>
  <conditionalFormatting sqref="H452:H453 H455:H457">
    <cfRule type="cellIs" dxfId="69" priority="16" operator="equal">
      <formula>"NA"</formula>
    </cfRule>
    <cfRule type="cellIs" dxfId="68" priority="17" stopIfTrue="1" operator="equal">
      <formula>"nc"</formula>
    </cfRule>
  </conditionalFormatting>
  <conditionalFormatting sqref="I44:I52">
    <cfRule type="cellIs" dxfId="67" priority="39" operator="equal">
      <formula>"Reprovado"</formula>
    </cfRule>
    <cfRule type="cellIs" dxfId="66" priority="40" operator="equal">
      <formula>"Aprovado"</formula>
    </cfRule>
  </conditionalFormatting>
  <conditionalFormatting sqref="I53:J53">
    <cfRule type="cellIs" dxfId="65" priority="38" operator="equal">
      <formula>"APROVADO"</formula>
    </cfRule>
    <cfRule type="cellIs" dxfId="64" priority="37" operator="equal">
      <formula>"REPROVADO"</formula>
    </cfRule>
  </conditionalFormatting>
  <conditionalFormatting sqref="J44:J51">
    <cfRule type="cellIs" dxfId="63" priority="2" operator="equal">
      <formula>"Aprovado"</formula>
    </cfRule>
    <cfRule type="cellIs" dxfId="62" priority="1" operator="equal">
      <formula>"Reprovado"</formula>
    </cfRule>
  </conditionalFormatting>
  <dataValidations disablePrompts="1" count="5">
    <dataValidation type="whole" operator="greaterThan" allowBlank="1" showInputMessage="1" showErrorMessage="1" errorTitle="Process Number" error="Mandatory numeric field!!" sqref="I7" xr:uid="{00000000-0002-0000-0000-000000000000}">
      <formula1>0</formula1>
    </dataValidation>
    <dataValidation type="whole" operator="greaterThan" allowBlank="1" showInputMessage="1" showErrorMessage="1" errorTitle="Projected planted area" error="Mandatory numeric field!!" sqref="I31" xr:uid="{00000000-0002-0000-0000-000005000000}">
      <formula1>0</formula1>
    </dataValidation>
    <dataValidation type="date" allowBlank="1" showInputMessage="1" showErrorMessage="1" errorTitle="Season start forecast" error="Date outside harvest season!!" sqref="I32" xr:uid="{00000000-0002-0000-0000-000006000000}">
      <formula1>29221</formula1>
      <formula2>117974</formula2>
    </dataValidation>
    <dataValidation type="whole" operator="greaterThan" allowBlank="1" showInputMessage="1" showErrorMessage="1" errorTitle="Total employees" error="Mandatory numeric field!!" sqref="I33" xr:uid="{00000000-0002-0000-0000-000008000000}">
      <formula1>-1</formula1>
    </dataValidation>
    <dataValidation type="whole" allowBlank="1" showInputMessage="1" showErrorMessage="1" sqref="I10" xr:uid="{00000000-0002-0000-0000-000012000000}">
      <formula1>0</formula1>
      <formula2>99999999999999</formula2>
    </dataValidation>
  </dataValidations>
  <hyperlinks>
    <hyperlink ref="C130" location="'Lista VDP'!B59" display="VOLTAR AO TOPO &gt;&gt;" xr:uid="{00000000-0004-0000-0000-000001000000}"/>
    <hyperlink ref="C147" location="'Lista VDP'!B59" display="VOLTAR AO TOPO &gt;&gt;" xr:uid="{00000000-0004-0000-0000-000002000000}"/>
    <hyperlink ref="C198" location="'Lista VDP'!B59" display="VOLTAR AO TOPO &gt;&gt;" xr:uid="{00000000-0004-0000-0000-000003000000}"/>
    <hyperlink ref="C336" location="'Lista VDP'!B59" display="VOLTAR AO TOPO &gt;&gt;" xr:uid="{00000000-0004-0000-0000-000004000000}"/>
    <hyperlink ref="C382" location="'Lista VDP'!B59" display="VOLTAR AO TOPO &gt;&gt;" xr:uid="{00000000-0004-0000-0000-000005000000}"/>
    <hyperlink ref="C429" location="'Lista VDP'!B59" display="VOLTAR AO TOPO &gt;&gt;" xr:uid="{00000000-0004-0000-0000-000006000000}"/>
    <hyperlink ref="C171" location="'Lista VDP'!B59" display="VOLTAR AO TOPO &gt;&gt;" xr:uid="{00000000-0004-0000-0000-000007000000}"/>
    <hyperlink ref="C44" location="'Lista VDP'!B80" display="1. Contrato de Trabalho" xr:uid="{00000000-0004-0000-0000-000008000000}"/>
    <hyperlink ref="C114" location="'Lista VDP'!B59" display="VOLTAR AO TOPO &gt;&gt;" xr:uid="{00000000-0004-0000-0000-000000000000}"/>
    <hyperlink ref="C458" location="'Lista VDP'!B59" display="VOLTAR AO TOPO &gt;&gt;" xr:uid="{88BCEBA4-0C60-4077-82F6-4E2A2A14DF76}"/>
  </hyperlinks>
  <pageMargins left="0.39370078740157483" right="0.39370078740157483" top="0.78740157480314965" bottom="0.78740157480314965" header="0.31496062992125984" footer="0.31496062992125984"/>
  <pageSetup paperSize="9" scale="70" orientation="landscape" horizontalDpi="4294967292" verticalDpi="4294967292" r:id="rId1"/>
  <rowBreaks count="1" manualBreakCount="1">
    <brk id="64" max="16383" man="1"/>
  </rowBreaks>
  <colBreaks count="1" manualBreakCount="1">
    <brk id="9"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13000000}">
          <x14:formula1>
            <xm:f>Configuracao!$F$3:$F$9</xm:f>
          </x14:formula1>
          <xm:sqref>I8</xm:sqref>
        </x14:dataValidation>
      </x14:dataValidations>
    </ext>
    <ext xmlns:mx="http://schemas.microsoft.com/office/mac/excel/2008/main" uri="{64002731-A6B0-56B0-2670-7721B7C09600}">
      <mx:PLV Mode="0" OnePage="0" WScale="4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12B0-D5B7-46C1-9788-274AB594E192}">
  <dimension ref="A1:AC458"/>
  <sheetViews>
    <sheetView showGridLines="0" topLeftCell="A410" zoomScale="80" zoomScaleNormal="80" zoomScalePageLayoutView="150" workbookViewId="0">
      <selection activeCell="F133" sqref="F133:F134"/>
    </sheetView>
  </sheetViews>
  <sheetFormatPr defaultColWidth="8.85546875" defaultRowHeight="12.75"/>
  <cols>
    <col min="1" max="1" width="8.85546875" style="1"/>
    <col min="2" max="2" width="6.7109375" style="46" customWidth="1"/>
    <col min="3" max="3" width="96.85546875" style="3" bestFit="1" customWidth="1"/>
    <col min="4" max="4" width="4.7109375" style="54" customWidth="1"/>
    <col min="5" max="5" width="7.140625" style="98" bestFit="1" customWidth="1"/>
    <col min="6" max="6" width="10.28515625" style="54" customWidth="1"/>
    <col min="7" max="7" width="7.7109375" style="54" customWidth="1"/>
    <col min="8" max="8" width="4.7109375" style="54" customWidth="1"/>
    <col min="9" max="9" width="55.28515625" style="8" customWidth="1"/>
    <col min="10" max="10" width="14.28515625" style="9" customWidth="1"/>
    <col min="11" max="11" width="2.42578125" style="212" hidden="1" customWidth="1"/>
    <col min="12" max="12" width="6.140625" style="212" hidden="1" customWidth="1"/>
    <col min="13" max="13" width="10.140625" style="212" hidden="1" customWidth="1"/>
    <col min="14" max="14" width="13.42578125" style="212" hidden="1" customWidth="1"/>
    <col min="15" max="15" width="13.7109375" style="212" hidden="1" customWidth="1"/>
    <col min="16" max="16" width="17.7109375" style="212" hidden="1" customWidth="1"/>
    <col min="17" max="19" width="5.42578125" style="208" customWidth="1"/>
    <col min="20" max="25" width="8.85546875" style="208" customWidth="1"/>
    <col min="26" max="27" width="8.85546875" style="9" customWidth="1"/>
    <col min="28" max="28" width="16.140625" style="271" customWidth="1"/>
    <col min="29" max="29" width="8.85546875" style="9"/>
    <col min="30" max="16384" width="8.85546875" style="1"/>
  </cols>
  <sheetData>
    <row r="1" spans="2:29" ht="44.25" customHeight="1">
      <c r="AB1" s="270" t="s">
        <v>542</v>
      </c>
    </row>
    <row r="2" spans="2:29" ht="223.5" customHeight="1">
      <c r="AB2" s="271">
        <v>1</v>
      </c>
    </row>
    <row r="3" spans="2:29" ht="259.5" hidden="1" customHeight="1"/>
    <row r="4" spans="2:29" s="7" customFormat="1" ht="21" customHeight="1">
      <c r="B4" s="81"/>
      <c r="C4" s="73" t="s">
        <v>0</v>
      </c>
      <c r="E4" s="4"/>
      <c r="F4" s="4"/>
      <c r="G4" s="4"/>
      <c r="H4" s="54"/>
      <c r="I4" s="5"/>
      <c r="J4" s="6"/>
      <c r="K4" s="213"/>
      <c r="L4" s="213"/>
      <c r="M4" s="213"/>
      <c r="N4" s="213"/>
      <c r="O4" s="213"/>
      <c r="P4" s="213"/>
      <c r="Q4" s="209"/>
      <c r="R4" s="209"/>
      <c r="S4" s="209"/>
      <c r="T4" s="209"/>
      <c r="U4" s="209"/>
      <c r="V4" s="209"/>
      <c r="W4" s="209"/>
      <c r="X4" s="209"/>
      <c r="Y4" s="209"/>
      <c r="Z4" s="6"/>
      <c r="AA4" s="6"/>
      <c r="AB4" s="272">
        <f>IF(AB2=1,0.845,IF(AB2=2,0.865,IF(AB2=3,0.885,0.895)))</f>
        <v>0.84499999999999997</v>
      </c>
      <c r="AC4" s="6"/>
    </row>
    <row r="5" spans="2:29" s="7" customFormat="1" ht="16.5">
      <c r="B5" s="40"/>
      <c r="C5" s="73"/>
      <c r="E5" s="4"/>
      <c r="F5" s="4"/>
      <c r="G5" s="4"/>
      <c r="H5" s="54"/>
      <c r="I5" s="5"/>
      <c r="J5" s="6"/>
      <c r="K5" s="213"/>
      <c r="L5" s="213"/>
      <c r="M5" s="213"/>
      <c r="N5" s="213"/>
      <c r="O5" s="213"/>
      <c r="P5" s="213"/>
      <c r="Q5" s="209"/>
      <c r="R5" s="209"/>
      <c r="S5" s="209"/>
      <c r="T5" s="209"/>
      <c r="U5" s="209"/>
      <c r="V5" s="209"/>
      <c r="W5" s="209"/>
      <c r="X5" s="209"/>
      <c r="Y5" s="209"/>
      <c r="Z5" s="6"/>
      <c r="AA5" s="6"/>
      <c r="AB5" s="272">
        <f>AB4+1</f>
        <v>1.845</v>
      </c>
      <c r="AC5" s="6"/>
    </row>
    <row r="6" spans="2:29" s="7" customFormat="1" ht="16.5">
      <c r="B6" s="18" t="s">
        <v>1</v>
      </c>
      <c r="C6" s="73" t="s">
        <v>2</v>
      </c>
      <c r="E6" s="4"/>
      <c r="F6" s="4"/>
      <c r="G6" s="4"/>
      <c r="H6" s="54"/>
      <c r="I6" s="5"/>
      <c r="J6" s="6"/>
      <c r="K6" s="213"/>
      <c r="L6" s="213"/>
      <c r="M6" s="213"/>
      <c r="N6" s="213"/>
      <c r="O6" s="213"/>
      <c r="P6" s="213"/>
      <c r="Q6" s="209"/>
      <c r="R6" s="209"/>
      <c r="S6" s="209"/>
      <c r="T6" s="209"/>
      <c r="U6" s="209"/>
      <c r="V6" s="209"/>
      <c r="W6" s="209"/>
      <c r="X6" s="209"/>
      <c r="Y6" s="209"/>
      <c r="Z6" s="6"/>
      <c r="AA6" s="6"/>
      <c r="AB6" s="273"/>
      <c r="AC6" s="6"/>
    </row>
    <row r="7" spans="2:29" s="7" customFormat="1" ht="16.5">
      <c r="B7" s="177" t="s">
        <v>3</v>
      </c>
      <c r="C7" s="111" t="s">
        <v>4</v>
      </c>
      <c r="D7" s="77"/>
      <c r="E7" s="64"/>
      <c r="F7" s="178"/>
      <c r="G7" s="178"/>
      <c r="H7" s="110"/>
      <c r="I7" s="123"/>
      <c r="J7" s="6"/>
      <c r="K7" s="213"/>
      <c r="L7" s="213"/>
      <c r="M7" s="213"/>
      <c r="N7" s="213"/>
      <c r="O7" s="213"/>
      <c r="P7" s="213"/>
      <c r="Q7" s="209"/>
      <c r="R7" s="209"/>
      <c r="S7" s="209"/>
      <c r="T7" s="209"/>
      <c r="U7" s="209"/>
      <c r="V7" s="209"/>
      <c r="W7" s="209"/>
      <c r="X7" s="209"/>
      <c r="Y7" s="209"/>
      <c r="Z7" s="6"/>
      <c r="AA7" s="6"/>
      <c r="AB7" s="273" t="s">
        <v>543</v>
      </c>
      <c r="AC7" s="6"/>
    </row>
    <row r="8" spans="2:29" s="7" customFormat="1" ht="16.5">
      <c r="B8" s="177" t="s">
        <v>5</v>
      </c>
      <c r="C8" s="294" t="s">
        <v>6</v>
      </c>
      <c r="D8" s="295"/>
      <c r="E8" s="295"/>
      <c r="F8" s="295"/>
      <c r="G8" s="295"/>
      <c r="H8" s="296"/>
      <c r="I8" s="123"/>
      <c r="J8" s="6"/>
      <c r="K8" s="213"/>
      <c r="L8" s="213"/>
      <c r="M8" s="213"/>
      <c r="N8" s="213"/>
      <c r="O8" s="213"/>
      <c r="P8" s="213"/>
      <c r="Q8" s="209"/>
      <c r="R8" s="209"/>
      <c r="S8" s="209"/>
      <c r="T8" s="209"/>
      <c r="U8" s="209"/>
      <c r="V8" s="209"/>
      <c r="W8" s="209"/>
      <c r="X8" s="209"/>
      <c r="Y8" s="209"/>
      <c r="Z8" s="6"/>
      <c r="AA8" s="6"/>
      <c r="AB8" s="273" t="s">
        <v>543</v>
      </c>
      <c r="AC8" s="6"/>
    </row>
    <row r="9" spans="2:29" s="7" customFormat="1" ht="16.5">
      <c r="B9" s="177" t="s">
        <v>7</v>
      </c>
      <c r="C9" s="111" t="s">
        <v>8</v>
      </c>
      <c r="D9" s="77"/>
      <c r="E9" s="64"/>
      <c r="F9" s="178"/>
      <c r="G9" s="178"/>
      <c r="H9" s="110"/>
      <c r="I9" s="123"/>
      <c r="J9" s="6"/>
      <c r="K9" s="213"/>
      <c r="L9" s="213"/>
      <c r="M9" s="213"/>
      <c r="N9" s="213"/>
      <c r="O9" s="213"/>
      <c r="P9" s="213"/>
      <c r="Q9" s="209"/>
      <c r="R9" s="209"/>
      <c r="S9" s="209"/>
      <c r="T9" s="209"/>
      <c r="U9" s="209"/>
      <c r="V9" s="209"/>
      <c r="W9" s="209"/>
      <c r="X9" s="209"/>
      <c r="Y9" s="209"/>
      <c r="Z9" s="6"/>
      <c r="AA9" s="6"/>
      <c r="AB9" s="273" t="s">
        <v>543</v>
      </c>
      <c r="AC9" s="6"/>
    </row>
    <row r="10" spans="2:29" s="7" customFormat="1" ht="16.5">
      <c r="B10" s="177" t="s">
        <v>9</v>
      </c>
      <c r="C10" s="111" t="s">
        <v>10</v>
      </c>
      <c r="D10" s="77"/>
      <c r="E10" s="64"/>
      <c r="F10" s="178"/>
      <c r="G10" s="178"/>
      <c r="H10" s="110"/>
      <c r="I10" s="164"/>
      <c r="J10" s="6"/>
      <c r="K10" s="213"/>
      <c r="L10" s="213"/>
      <c r="M10" s="213"/>
      <c r="N10" s="213"/>
      <c r="O10" s="213"/>
      <c r="P10" s="213"/>
      <c r="Q10" s="209"/>
      <c r="R10" s="209"/>
      <c r="S10" s="209"/>
      <c r="T10" s="209"/>
      <c r="U10" s="209"/>
      <c r="V10" s="209"/>
      <c r="W10" s="209"/>
      <c r="X10" s="209"/>
      <c r="Y10" s="209"/>
      <c r="Z10" s="6"/>
      <c r="AA10" s="6"/>
      <c r="AB10" s="273" t="s">
        <v>543</v>
      </c>
      <c r="AC10" s="6"/>
    </row>
    <row r="11" spans="2:29" s="7" customFormat="1" ht="16.5">
      <c r="B11" s="177" t="s">
        <v>11</v>
      </c>
      <c r="C11" s="111" t="s">
        <v>12</v>
      </c>
      <c r="D11" s="77"/>
      <c r="E11" s="64"/>
      <c r="F11" s="178"/>
      <c r="G11" s="178"/>
      <c r="H11" s="110"/>
      <c r="I11" s="123"/>
      <c r="J11" s="6"/>
      <c r="K11" s="213"/>
      <c r="L11" s="213"/>
      <c r="M11" s="213"/>
      <c r="N11" s="213"/>
      <c r="O11" s="213"/>
      <c r="P11" s="213"/>
      <c r="Q11" s="209"/>
      <c r="R11" s="209"/>
      <c r="S11" s="209"/>
      <c r="T11" s="209"/>
      <c r="U11" s="209"/>
      <c r="V11" s="209"/>
      <c r="W11" s="209"/>
      <c r="X11" s="209"/>
      <c r="Y11" s="209"/>
      <c r="Z11" s="6"/>
      <c r="AA11" s="6"/>
      <c r="AB11" s="273"/>
      <c r="AC11" s="6"/>
    </row>
    <row r="12" spans="2:29" s="7" customFormat="1" ht="16.5">
      <c r="B12" s="177" t="s">
        <v>13</v>
      </c>
      <c r="C12" s="111" t="s">
        <v>14</v>
      </c>
      <c r="D12" s="77"/>
      <c r="E12" s="64"/>
      <c r="F12" s="178"/>
      <c r="G12" s="178"/>
      <c r="H12" s="110"/>
      <c r="I12" s="123"/>
      <c r="J12" s="6"/>
      <c r="K12" s="213"/>
      <c r="L12" s="213"/>
      <c r="M12" s="213"/>
      <c r="N12" s="213"/>
      <c r="O12" s="213"/>
      <c r="P12" s="213"/>
      <c r="Q12" s="209"/>
      <c r="R12" s="209"/>
      <c r="S12" s="209"/>
      <c r="T12" s="209"/>
      <c r="U12" s="209"/>
      <c r="V12" s="209"/>
      <c r="W12" s="209"/>
      <c r="X12" s="209"/>
      <c r="Y12" s="209"/>
      <c r="Z12" s="6"/>
      <c r="AA12" s="6"/>
      <c r="AB12" s="273"/>
      <c r="AC12" s="6"/>
    </row>
    <row r="13" spans="2:29" s="7" customFormat="1" ht="16.5">
      <c r="B13" s="177" t="s">
        <v>15</v>
      </c>
      <c r="C13" s="111" t="s">
        <v>16</v>
      </c>
      <c r="D13" s="77"/>
      <c r="E13" s="64"/>
      <c r="F13" s="178"/>
      <c r="G13" s="178"/>
      <c r="H13" s="110"/>
      <c r="I13" s="123"/>
      <c r="J13" s="6"/>
      <c r="K13" s="213"/>
      <c r="L13" s="213"/>
      <c r="M13" s="213"/>
      <c r="N13" s="213"/>
      <c r="O13" s="213"/>
      <c r="P13" s="213"/>
      <c r="Q13" s="209"/>
      <c r="R13" s="209"/>
      <c r="S13" s="209"/>
      <c r="T13" s="209"/>
      <c r="U13" s="209"/>
      <c r="V13" s="209"/>
      <c r="W13" s="209"/>
      <c r="X13" s="209"/>
      <c r="Y13" s="209"/>
      <c r="Z13" s="6"/>
      <c r="AA13" s="6"/>
      <c r="AB13" s="273" t="s">
        <v>543</v>
      </c>
      <c r="AC13" s="6"/>
    </row>
    <row r="14" spans="2:29" s="7" customFormat="1" ht="16.5">
      <c r="B14" s="177" t="s">
        <v>17</v>
      </c>
      <c r="C14" s="111" t="s">
        <v>18</v>
      </c>
      <c r="D14" s="77"/>
      <c r="E14" s="64"/>
      <c r="F14" s="178"/>
      <c r="G14" s="178"/>
      <c r="H14" s="110"/>
      <c r="I14" s="123"/>
      <c r="J14" s="6"/>
      <c r="K14" s="213"/>
      <c r="L14" s="213"/>
      <c r="M14" s="213"/>
      <c r="N14" s="213"/>
      <c r="O14" s="213"/>
      <c r="P14" s="213"/>
      <c r="Q14" s="209"/>
      <c r="R14" s="209"/>
      <c r="S14" s="209"/>
      <c r="T14" s="209"/>
      <c r="U14" s="209"/>
      <c r="V14" s="209"/>
      <c r="W14" s="209"/>
      <c r="X14" s="209"/>
      <c r="Y14" s="209"/>
      <c r="Z14" s="6"/>
      <c r="AA14" s="6"/>
      <c r="AB14" s="273"/>
      <c r="AC14" s="6"/>
    </row>
    <row r="15" spans="2:29" s="7" customFormat="1" ht="16.5">
      <c r="B15" s="177" t="s">
        <v>19</v>
      </c>
      <c r="C15" s="111" t="s">
        <v>20</v>
      </c>
      <c r="D15" s="77"/>
      <c r="E15" s="64"/>
      <c r="F15" s="178"/>
      <c r="G15" s="178"/>
      <c r="H15" s="110"/>
      <c r="I15" s="123"/>
      <c r="J15" s="6"/>
      <c r="K15" s="213"/>
      <c r="L15" s="213"/>
      <c r="M15" s="213"/>
      <c r="N15" s="213"/>
      <c r="O15" s="213"/>
      <c r="P15" s="213"/>
      <c r="Q15" s="209"/>
      <c r="R15" s="209"/>
      <c r="S15" s="209"/>
      <c r="T15" s="209"/>
      <c r="U15" s="209"/>
      <c r="V15" s="209"/>
      <c r="W15" s="209"/>
      <c r="X15" s="209"/>
      <c r="Y15" s="209"/>
      <c r="Z15" s="6"/>
      <c r="AA15" s="6"/>
      <c r="AB15" s="273"/>
      <c r="AC15" s="6"/>
    </row>
    <row r="16" spans="2:29" s="7" customFormat="1" ht="16.5">
      <c r="B16" s="177" t="s">
        <v>21</v>
      </c>
      <c r="C16" s="111" t="s">
        <v>22</v>
      </c>
      <c r="D16" s="77"/>
      <c r="E16" s="64"/>
      <c r="F16" s="178"/>
      <c r="G16" s="178"/>
      <c r="H16" s="110"/>
      <c r="I16" s="123"/>
      <c r="J16" s="6"/>
      <c r="K16" s="213"/>
      <c r="L16" s="213"/>
      <c r="M16" s="213"/>
      <c r="N16" s="213"/>
      <c r="O16" s="213"/>
      <c r="P16" s="213"/>
      <c r="Q16" s="209"/>
      <c r="R16" s="209"/>
      <c r="S16" s="209"/>
      <c r="T16" s="209"/>
      <c r="U16" s="209"/>
      <c r="V16" s="209"/>
      <c r="W16" s="209"/>
      <c r="X16" s="209"/>
      <c r="Y16" s="209"/>
      <c r="Z16" s="6"/>
      <c r="AA16" s="6"/>
      <c r="AB16" s="273" t="s">
        <v>543</v>
      </c>
      <c r="AC16" s="6"/>
    </row>
    <row r="17" spans="2:29" s="7" customFormat="1" ht="16.5">
      <c r="B17" s="177" t="s">
        <v>23</v>
      </c>
      <c r="C17" s="111" t="s">
        <v>24</v>
      </c>
      <c r="D17" s="77"/>
      <c r="E17" s="64"/>
      <c r="F17" s="178"/>
      <c r="G17" s="178"/>
      <c r="H17" s="110"/>
      <c r="I17" s="123"/>
      <c r="J17" s="6"/>
      <c r="K17" s="213"/>
      <c r="L17" s="213"/>
      <c r="M17" s="213"/>
      <c r="N17" s="213"/>
      <c r="O17" s="213"/>
      <c r="P17" s="213"/>
      <c r="Q17" s="209"/>
      <c r="R17" s="209"/>
      <c r="S17" s="209"/>
      <c r="T17" s="209"/>
      <c r="U17" s="209"/>
      <c r="V17" s="209"/>
      <c r="W17" s="209"/>
      <c r="X17" s="209"/>
      <c r="Y17" s="209"/>
      <c r="Z17" s="6"/>
      <c r="AA17" s="6"/>
      <c r="AB17" s="273" t="s">
        <v>543</v>
      </c>
      <c r="AC17" s="6"/>
    </row>
    <row r="18" spans="2:29" s="7" customFormat="1" ht="16.5">
      <c r="B18" s="177" t="s">
        <v>544</v>
      </c>
      <c r="C18" s="111" t="s">
        <v>545</v>
      </c>
      <c r="D18" s="77"/>
      <c r="E18" s="64"/>
      <c r="F18" s="178"/>
      <c r="G18" s="178"/>
      <c r="H18" s="110"/>
      <c r="I18" s="123"/>
      <c r="J18" s="6"/>
      <c r="K18" s="213"/>
      <c r="L18" s="213"/>
      <c r="M18" s="213"/>
      <c r="N18" s="213"/>
      <c r="O18" s="213"/>
      <c r="P18" s="213"/>
      <c r="Q18" s="209"/>
      <c r="R18" s="209"/>
      <c r="S18" s="209"/>
      <c r="T18" s="209"/>
      <c r="U18" s="209"/>
      <c r="V18" s="209"/>
      <c r="W18" s="209"/>
      <c r="X18" s="209"/>
      <c r="Y18" s="209"/>
      <c r="Z18" s="6"/>
      <c r="AA18" s="6"/>
      <c r="AB18" s="273" t="s">
        <v>543</v>
      </c>
      <c r="AC18" s="6"/>
    </row>
    <row r="19" spans="2:29" s="7" customFormat="1" ht="16.5">
      <c r="B19" s="18"/>
      <c r="C19" s="73"/>
      <c r="E19" s="4"/>
      <c r="F19" s="4"/>
      <c r="G19" s="4"/>
      <c r="H19" s="54"/>
      <c r="I19" s="5"/>
      <c r="J19" s="6"/>
      <c r="K19" s="213"/>
      <c r="L19" s="213"/>
      <c r="M19" s="213"/>
      <c r="N19" s="213"/>
      <c r="O19" s="213"/>
      <c r="P19" s="213"/>
      <c r="Q19" s="209"/>
      <c r="R19" s="209"/>
      <c r="S19" s="209"/>
      <c r="T19" s="209"/>
      <c r="U19" s="209"/>
      <c r="V19" s="209"/>
      <c r="W19" s="209"/>
      <c r="X19" s="209"/>
      <c r="Y19" s="209"/>
      <c r="Z19" s="6"/>
      <c r="AA19" s="6"/>
      <c r="AB19" s="273"/>
      <c r="AC19" s="6"/>
    </row>
    <row r="20" spans="2:29" s="7" customFormat="1" ht="16.5">
      <c r="B20" s="18" t="s">
        <v>25</v>
      </c>
      <c r="C20" s="78" t="s">
        <v>26</v>
      </c>
      <c r="E20" s="4"/>
      <c r="F20" s="4"/>
      <c r="G20" s="4"/>
      <c r="H20" s="54"/>
      <c r="I20" s="5"/>
      <c r="J20" s="6"/>
      <c r="K20" s="213"/>
      <c r="L20" s="213"/>
      <c r="M20" s="213"/>
      <c r="N20" s="213"/>
      <c r="O20" s="213"/>
      <c r="P20" s="213"/>
      <c r="Q20" s="209"/>
      <c r="R20" s="209"/>
      <c r="S20" s="209"/>
      <c r="T20" s="209"/>
      <c r="U20" s="209"/>
      <c r="V20" s="209"/>
      <c r="W20" s="209"/>
      <c r="X20" s="209"/>
      <c r="Y20" s="209"/>
      <c r="Z20" s="6"/>
      <c r="AA20" s="6"/>
      <c r="AB20" s="273"/>
      <c r="AC20" s="6"/>
    </row>
    <row r="21" spans="2:29" s="7" customFormat="1" ht="16.5">
      <c r="B21" s="76" t="s">
        <v>27</v>
      </c>
      <c r="C21" s="111" t="s">
        <v>28</v>
      </c>
      <c r="D21" s="77"/>
      <c r="E21" s="75"/>
      <c r="F21" s="75"/>
      <c r="G21" s="75"/>
      <c r="H21" s="110"/>
      <c r="I21" s="123"/>
      <c r="J21" s="6"/>
      <c r="K21" s="213"/>
      <c r="L21" s="213"/>
      <c r="M21" s="213"/>
      <c r="N21" s="213"/>
      <c r="O21" s="213"/>
      <c r="P21" s="213"/>
      <c r="Q21" s="209"/>
      <c r="R21" s="209"/>
      <c r="S21" s="209"/>
      <c r="T21" s="209"/>
      <c r="U21" s="209"/>
      <c r="V21" s="209"/>
      <c r="W21" s="209"/>
      <c r="X21" s="209"/>
      <c r="Y21" s="209"/>
      <c r="Z21" s="6"/>
      <c r="AA21" s="6"/>
      <c r="AB21" s="273" t="s">
        <v>543</v>
      </c>
      <c r="AC21" s="6"/>
    </row>
    <row r="22" spans="2:29" s="7" customFormat="1" ht="16.5">
      <c r="B22" s="80"/>
      <c r="C22" s="79" t="s">
        <v>29</v>
      </c>
      <c r="D22" s="77"/>
      <c r="E22" s="75"/>
      <c r="F22" s="75"/>
      <c r="G22" s="75"/>
      <c r="H22" s="110"/>
      <c r="I22" s="123"/>
      <c r="J22" s="6"/>
      <c r="K22" s="213"/>
      <c r="L22" s="213"/>
      <c r="M22" s="213"/>
      <c r="N22" s="213"/>
      <c r="O22" s="213"/>
      <c r="P22" s="213"/>
      <c r="Q22" s="209"/>
      <c r="R22" s="209"/>
      <c r="S22" s="209"/>
      <c r="T22" s="209"/>
      <c r="U22" s="209"/>
      <c r="V22" s="209"/>
      <c r="W22" s="209"/>
      <c r="X22" s="209"/>
      <c r="Y22" s="209"/>
      <c r="Z22" s="6"/>
      <c r="AA22" s="6"/>
      <c r="AB22" s="273"/>
      <c r="AC22" s="6"/>
    </row>
    <row r="23" spans="2:29" s="7" customFormat="1" ht="16.5">
      <c r="B23" s="80" t="s">
        <v>30</v>
      </c>
      <c r="C23" s="179" t="s">
        <v>31</v>
      </c>
      <c r="D23" s="77"/>
      <c r="E23" s="75"/>
      <c r="F23" s="75"/>
      <c r="G23" s="75"/>
      <c r="H23" s="110"/>
      <c r="I23" s="123"/>
      <c r="J23" s="6"/>
      <c r="K23" s="213"/>
      <c r="L23" s="213"/>
      <c r="M23" s="213"/>
      <c r="N23" s="213"/>
      <c r="O23" s="213"/>
      <c r="P23" s="213"/>
      <c r="Q23" s="209"/>
      <c r="R23" s="209"/>
      <c r="S23" s="209"/>
      <c r="T23" s="209"/>
      <c r="U23" s="209"/>
      <c r="V23" s="209"/>
      <c r="W23" s="209"/>
      <c r="X23" s="209"/>
      <c r="Y23" s="209"/>
      <c r="Z23" s="6"/>
      <c r="AA23" s="6"/>
      <c r="AB23" s="273" t="s">
        <v>543</v>
      </c>
      <c r="AC23" s="6"/>
    </row>
    <row r="24" spans="2:29" s="7" customFormat="1" ht="16.5">
      <c r="B24" s="80" t="s">
        <v>32</v>
      </c>
      <c r="C24" s="179" t="s">
        <v>33</v>
      </c>
      <c r="D24" s="77"/>
      <c r="E24" s="75"/>
      <c r="F24" s="75"/>
      <c r="G24" s="75"/>
      <c r="H24" s="110"/>
      <c r="I24" s="123"/>
      <c r="J24" s="6"/>
      <c r="K24" s="213"/>
      <c r="L24" s="213"/>
      <c r="M24" s="213"/>
      <c r="N24" s="213"/>
      <c r="O24" s="213"/>
      <c r="P24" s="213"/>
      <c r="Q24" s="209"/>
      <c r="R24" s="209"/>
      <c r="S24" s="209"/>
      <c r="T24" s="209"/>
      <c r="U24" s="209"/>
      <c r="V24" s="209"/>
      <c r="W24" s="209"/>
      <c r="X24" s="209"/>
      <c r="Y24" s="209"/>
      <c r="Z24" s="6"/>
      <c r="AA24" s="6"/>
      <c r="AB24" s="273"/>
      <c r="AC24" s="6"/>
    </row>
    <row r="25" spans="2:29" s="7" customFormat="1" ht="16.5">
      <c r="B25" s="80" t="s">
        <v>34</v>
      </c>
      <c r="C25" s="179" t="s">
        <v>35</v>
      </c>
      <c r="D25" s="77"/>
      <c r="E25" s="75"/>
      <c r="F25" s="75"/>
      <c r="G25" s="75"/>
      <c r="H25" s="110"/>
      <c r="I25" s="123"/>
      <c r="J25" s="6"/>
      <c r="K25" s="213"/>
      <c r="L25" s="213"/>
      <c r="M25" s="213"/>
      <c r="N25" s="213"/>
      <c r="O25" s="213"/>
      <c r="P25" s="213"/>
      <c r="Q25" s="209"/>
      <c r="R25" s="209"/>
      <c r="S25" s="209"/>
      <c r="T25" s="209"/>
      <c r="U25" s="209"/>
      <c r="V25" s="209"/>
      <c r="W25" s="209"/>
      <c r="X25" s="209"/>
      <c r="Y25" s="209"/>
      <c r="Z25" s="6"/>
      <c r="AA25" s="6"/>
      <c r="AB25" s="273" t="s">
        <v>543</v>
      </c>
      <c r="AC25" s="6"/>
    </row>
    <row r="26" spans="2:29" s="7" customFormat="1" ht="16.5">
      <c r="B26" s="80" t="s">
        <v>36</v>
      </c>
      <c r="C26" s="179" t="s">
        <v>37</v>
      </c>
      <c r="D26" s="77"/>
      <c r="E26" s="75"/>
      <c r="F26" s="75"/>
      <c r="G26" s="75"/>
      <c r="H26" s="110"/>
      <c r="I26" s="123"/>
      <c r="J26" s="6"/>
      <c r="K26" s="213"/>
      <c r="L26" s="213"/>
      <c r="M26" s="213"/>
      <c r="N26" s="213"/>
      <c r="O26" s="213"/>
      <c r="P26" s="213"/>
      <c r="Q26" s="209"/>
      <c r="R26" s="209"/>
      <c r="S26" s="209"/>
      <c r="T26" s="209"/>
      <c r="U26" s="209"/>
      <c r="V26" s="209"/>
      <c r="W26" s="209"/>
      <c r="X26" s="209"/>
      <c r="Y26" s="209"/>
      <c r="Z26" s="6"/>
      <c r="AA26" s="6"/>
      <c r="AB26" s="273"/>
      <c r="AC26" s="6"/>
    </row>
    <row r="27" spans="2:29" s="7" customFormat="1" ht="16.5">
      <c r="B27" s="80" t="s">
        <v>38</v>
      </c>
      <c r="C27" s="179" t="s">
        <v>39</v>
      </c>
      <c r="D27" s="77"/>
      <c r="E27" s="75"/>
      <c r="F27" s="75"/>
      <c r="G27" s="75"/>
      <c r="H27" s="110"/>
      <c r="I27" s="123"/>
      <c r="J27" s="6"/>
      <c r="K27" s="213"/>
      <c r="L27" s="213"/>
      <c r="M27" s="213"/>
      <c r="N27" s="213"/>
      <c r="O27" s="213"/>
      <c r="P27" s="213"/>
      <c r="Q27" s="209"/>
      <c r="R27" s="209"/>
      <c r="S27" s="209"/>
      <c r="T27" s="209"/>
      <c r="U27" s="209"/>
      <c r="V27" s="209"/>
      <c r="W27" s="209"/>
      <c r="X27" s="209"/>
      <c r="Y27" s="209"/>
      <c r="Z27" s="6"/>
      <c r="AA27" s="6"/>
      <c r="AB27" s="273"/>
      <c r="AC27" s="6"/>
    </row>
    <row r="28" spans="2:29" s="7" customFormat="1" ht="16.5">
      <c r="B28" s="80" t="s">
        <v>40</v>
      </c>
      <c r="C28" s="111" t="s">
        <v>41</v>
      </c>
      <c r="D28" s="77"/>
      <c r="E28" s="75"/>
      <c r="F28" s="75"/>
      <c r="G28" s="75"/>
      <c r="H28" s="110"/>
      <c r="I28" s="123"/>
      <c r="J28" s="6"/>
      <c r="K28" s="213"/>
      <c r="L28" s="213"/>
      <c r="M28" s="213"/>
      <c r="N28" s="213"/>
      <c r="O28" s="213"/>
      <c r="P28" s="213"/>
      <c r="Q28" s="209"/>
      <c r="R28" s="209"/>
      <c r="S28" s="209"/>
      <c r="T28" s="209"/>
      <c r="U28" s="209"/>
      <c r="V28" s="209"/>
      <c r="W28" s="209"/>
      <c r="X28" s="209"/>
      <c r="Y28" s="209"/>
      <c r="Z28" s="6"/>
      <c r="AA28" s="6"/>
      <c r="AB28" s="273"/>
      <c r="AC28" s="6"/>
    </row>
    <row r="29" spans="2:29" s="7" customFormat="1" ht="16.5">
      <c r="B29" s="80" t="s">
        <v>42</v>
      </c>
      <c r="C29" s="111" t="s">
        <v>43</v>
      </c>
      <c r="D29" s="77"/>
      <c r="E29" s="75"/>
      <c r="F29" s="75"/>
      <c r="G29" s="75"/>
      <c r="H29" s="110"/>
      <c r="I29" s="123"/>
      <c r="J29" s="6"/>
      <c r="K29" s="213"/>
      <c r="L29" s="213"/>
      <c r="M29" s="213"/>
      <c r="N29" s="213"/>
      <c r="O29" s="213"/>
      <c r="P29" s="213"/>
      <c r="Q29" s="209"/>
      <c r="R29" s="209"/>
      <c r="S29" s="209"/>
      <c r="T29" s="209"/>
      <c r="U29" s="209"/>
      <c r="V29" s="209"/>
      <c r="W29" s="209"/>
      <c r="X29" s="209"/>
      <c r="Y29" s="209"/>
      <c r="Z29" s="6"/>
      <c r="AA29" s="6"/>
      <c r="AB29" s="273" t="s">
        <v>543</v>
      </c>
      <c r="AC29" s="6"/>
    </row>
    <row r="30" spans="2:29" s="7" customFormat="1" ht="16.5">
      <c r="B30" s="80" t="s">
        <v>44</v>
      </c>
      <c r="C30" s="111" t="s">
        <v>45</v>
      </c>
      <c r="D30" s="77"/>
      <c r="E30" s="75"/>
      <c r="F30" s="75"/>
      <c r="G30" s="75"/>
      <c r="H30" s="110"/>
      <c r="I30" s="123"/>
      <c r="J30" s="6"/>
      <c r="K30" s="213"/>
      <c r="L30" s="213"/>
      <c r="M30" s="213"/>
      <c r="N30" s="213"/>
      <c r="O30" s="213"/>
      <c r="P30" s="213"/>
      <c r="Q30" s="209"/>
      <c r="R30" s="209"/>
      <c r="S30" s="209"/>
      <c r="T30" s="209"/>
      <c r="U30" s="209"/>
      <c r="V30" s="209"/>
      <c r="W30" s="209"/>
      <c r="X30" s="209"/>
      <c r="Y30" s="209"/>
      <c r="Z30" s="6"/>
      <c r="AA30" s="6"/>
      <c r="AB30" s="273"/>
      <c r="AC30" s="6"/>
    </row>
    <row r="31" spans="2:29" s="7" customFormat="1" ht="16.5">
      <c r="B31" s="80" t="s">
        <v>46</v>
      </c>
      <c r="C31" s="111" t="s">
        <v>47</v>
      </c>
      <c r="D31" s="77"/>
      <c r="E31" s="75"/>
      <c r="F31" s="75"/>
      <c r="G31" s="75"/>
      <c r="H31" s="110"/>
      <c r="I31" s="123"/>
      <c r="J31" s="6"/>
      <c r="K31" s="213"/>
      <c r="L31" s="213"/>
      <c r="M31" s="213"/>
      <c r="N31" s="213"/>
      <c r="O31" s="213"/>
      <c r="P31" s="213"/>
      <c r="Q31" s="209"/>
      <c r="R31" s="209"/>
      <c r="S31" s="209"/>
      <c r="T31" s="209"/>
      <c r="U31" s="209"/>
      <c r="V31" s="209"/>
      <c r="W31" s="209"/>
      <c r="X31" s="209"/>
      <c r="Y31" s="209"/>
      <c r="Z31" s="6"/>
      <c r="AA31" s="6"/>
      <c r="AB31" s="273" t="s">
        <v>543</v>
      </c>
      <c r="AC31" s="6"/>
    </row>
    <row r="32" spans="2:29" s="7" customFormat="1" ht="16.5">
      <c r="B32" s="80" t="s">
        <v>48</v>
      </c>
      <c r="C32" s="111" t="s">
        <v>49</v>
      </c>
      <c r="D32" s="77"/>
      <c r="E32" s="75"/>
      <c r="F32" s="75"/>
      <c r="G32" s="75"/>
      <c r="H32" s="110"/>
      <c r="I32" s="123"/>
      <c r="J32" s="6"/>
      <c r="K32" s="213"/>
      <c r="L32" s="213"/>
      <c r="M32" s="213"/>
      <c r="N32" s="213"/>
      <c r="O32" s="213"/>
      <c r="P32" s="213"/>
      <c r="Q32" s="209"/>
      <c r="R32" s="209"/>
      <c r="S32" s="209"/>
      <c r="T32" s="209"/>
      <c r="U32" s="209"/>
      <c r="V32" s="209"/>
      <c r="W32" s="209"/>
      <c r="X32" s="209"/>
      <c r="Y32" s="209"/>
      <c r="Z32" s="6"/>
      <c r="AA32" s="6"/>
      <c r="AB32" s="273"/>
      <c r="AC32" s="6"/>
    </row>
    <row r="33" spans="2:29" s="7" customFormat="1" ht="16.5">
      <c r="B33" s="80" t="s">
        <v>50</v>
      </c>
      <c r="C33" s="111" t="s">
        <v>51</v>
      </c>
      <c r="D33" s="77"/>
      <c r="E33" s="75"/>
      <c r="F33" s="75"/>
      <c r="G33" s="75"/>
      <c r="H33" s="110"/>
      <c r="I33" s="123"/>
      <c r="J33" s="6"/>
      <c r="K33" s="213"/>
      <c r="L33" s="213"/>
      <c r="M33" s="213"/>
      <c r="N33" s="213"/>
      <c r="O33" s="213"/>
      <c r="P33" s="213"/>
      <c r="Q33" s="209"/>
      <c r="R33" s="209"/>
      <c r="S33" s="209"/>
      <c r="T33" s="209"/>
      <c r="U33" s="209"/>
      <c r="V33" s="209"/>
      <c r="W33" s="209"/>
      <c r="X33" s="209"/>
      <c r="Y33" s="209"/>
      <c r="Z33" s="6"/>
      <c r="AA33" s="6"/>
      <c r="AB33" s="273"/>
      <c r="AC33" s="6"/>
    </row>
    <row r="34" spans="2:29" s="7" customFormat="1" ht="16.5">
      <c r="B34" s="80" t="s">
        <v>52</v>
      </c>
      <c r="C34" s="111" t="s">
        <v>53</v>
      </c>
      <c r="D34" s="77"/>
      <c r="E34" s="75"/>
      <c r="F34" s="75"/>
      <c r="G34" s="75"/>
      <c r="H34" s="110"/>
      <c r="I34" s="123"/>
      <c r="J34" s="6"/>
      <c r="K34" s="213"/>
      <c r="L34" s="213"/>
      <c r="M34" s="213"/>
      <c r="N34" s="213"/>
      <c r="O34" s="213"/>
      <c r="P34" s="213"/>
      <c r="Q34" s="209"/>
      <c r="R34" s="209"/>
      <c r="S34" s="209"/>
      <c r="T34" s="209"/>
      <c r="U34" s="209"/>
      <c r="V34" s="209"/>
      <c r="W34" s="209"/>
      <c r="X34" s="209"/>
      <c r="Y34" s="209"/>
      <c r="Z34" s="6"/>
      <c r="AA34" s="6"/>
      <c r="AB34" s="273" t="s">
        <v>543</v>
      </c>
      <c r="AC34" s="6"/>
    </row>
    <row r="35" spans="2:29" s="7" customFormat="1" ht="16.5">
      <c r="B35" s="80" t="s">
        <v>54</v>
      </c>
      <c r="C35" s="111" t="s">
        <v>55</v>
      </c>
      <c r="D35" s="77"/>
      <c r="E35" s="75"/>
      <c r="F35" s="75"/>
      <c r="G35" s="75"/>
      <c r="H35" s="110"/>
      <c r="I35" s="123"/>
      <c r="J35" s="6"/>
      <c r="K35" s="213"/>
      <c r="L35" s="213"/>
      <c r="M35" s="213"/>
      <c r="N35" s="213"/>
      <c r="O35" s="213"/>
      <c r="P35" s="213"/>
      <c r="Q35" s="209"/>
      <c r="R35" s="209"/>
      <c r="S35" s="209"/>
      <c r="T35" s="209"/>
      <c r="U35" s="209"/>
      <c r="V35" s="209"/>
      <c r="W35" s="209"/>
      <c r="X35" s="209"/>
      <c r="Y35" s="209"/>
      <c r="Z35" s="6"/>
      <c r="AA35" s="6"/>
      <c r="AB35" s="273" t="s">
        <v>543</v>
      </c>
      <c r="AC35" s="6"/>
    </row>
    <row r="36" spans="2:29" s="7" customFormat="1" ht="16.5">
      <c r="B36" s="80" t="s">
        <v>56</v>
      </c>
      <c r="C36" s="111" t="s">
        <v>57</v>
      </c>
      <c r="D36" s="77"/>
      <c r="E36" s="75"/>
      <c r="F36" s="75"/>
      <c r="G36" s="75"/>
      <c r="H36" s="110"/>
      <c r="I36" s="163"/>
      <c r="J36" s="6"/>
      <c r="K36" s="213"/>
      <c r="L36" s="213"/>
      <c r="M36" s="213"/>
      <c r="N36" s="213"/>
      <c r="O36" s="213"/>
      <c r="P36" s="213"/>
      <c r="Q36" s="209"/>
      <c r="R36" s="209"/>
      <c r="S36" s="209"/>
      <c r="T36" s="209"/>
      <c r="U36" s="209"/>
      <c r="V36" s="209"/>
      <c r="W36" s="209"/>
      <c r="X36" s="209"/>
      <c r="Y36" s="209"/>
      <c r="Z36" s="6"/>
      <c r="AA36" s="6"/>
      <c r="AB36" s="273" t="s">
        <v>543</v>
      </c>
      <c r="AC36" s="6"/>
    </row>
    <row r="37" spans="2:29" s="7" customFormat="1" ht="16.5">
      <c r="B37" s="19"/>
      <c r="C37" s="87" t="s">
        <v>58</v>
      </c>
      <c r="E37" s="4"/>
      <c r="F37" s="4"/>
      <c r="G37" s="4"/>
      <c r="H37" s="54"/>
      <c r="I37" s="207"/>
      <c r="J37" s="6"/>
      <c r="K37" s="213"/>
      <c r="L37" s="213"/>
      <c r="M37" s="213"/>
      <c r="N37" s="213"/>
      <c r="O37" s="213"/>
      <c r="P37" s="213"/>
      <c r="Q37" s="209"/>
      <c r="R37" s="209"/>
      <c r="S37" s="209"/>
      <c r="T37" s="209"/>
      <c r="U37" s="209"/>
      <c r="V37" s="209"/>
      <c r="W37" s="209"/>
      <c r="X37" s="209"/>
      <c r="Y37" s="209"/>
      <c r="Z37" s="6"/>
      <c r="AA37" s="6"/>
      <c r="AB37" s="273"/>
      <c r="AC37" s="6"/>
    </row>
    <row r="38" spans="2:29" s="7" customFormat="1" ht="16.5">
      <c r="B38" s="19"/>
      <c r="C38" s="74" t="s">
        <v>59</v>
      </c>
      <c r="E38" s="4"/>
      <c r="F38" s="4"/>
      <c r="G38" s="4"/>
      <c r="H38" s="54"/>
      <c r="I38" s="5"/>
      <c r="J38" s="6"/>
      <c r="K38" s="213"/>
      <c r="L38" s="213"/>
      <c r="M38" s="213"/>
      <c r="N38" s="213"/>
      <c r="O38" s="213"/>
      <c r="P38" s="213"/>
      <c r="Q38" s="209"/>
      <c r="R38" s="209"/>
      <c r="S38" s="209"/>
      <c r="T38" s="209"/>
      <c r="U38" s="209"/>
      <c r="V38" s="209"/>
      <c r="W38" s="209"/>
      <c r="X38" s="209"/>
      <c r="Y38" s="209"/>
      <c r="Z38" s="6"/>
      <c r="AA38" s="6"/>
      <c r="AB38" s="273"/>
      <c r="AC38" s="6"/>
    </row>
    <row r="39" spans="2:29" s="7" customFormat="1" ht="16.5">
      <c r="B39" s="19"/>
      <c r="C39" s="74"/>
      <c r="E39" s="4"/>
      <c r="F39" s="4"/>
      <c r="G39" s="4"/>
      <c r="H39" s="54"/>
      <c r="I39" s="5"/>
      <c r="J39" s="6"/>
      <c r="K39" s="213"/>
      <c r="L39" s="213"/>
      <c r="M39" s="213"/>
      <c r="N39" s="213"/>
      <c r="O39" s="213"/>
      <c r="P39" s="213"/>
      <c r="Q39" s="209"/>
      <c r="R39" s="209"/>
      <c r="S39" s="209"/>
      <c r="T39" s="209"/>
      <c r="U39" s="209"/>
      <c r="V39" s="209"/>
      <c r="W39" s="209"/>
      <c r="X39" s="209"/>
      <c r="Y39" s="209"/>
      <c r="Z39" s="6"/>
      <c r="AA39" s="6"/>
      <c r="AB39" s="273"/>
      <c r="AC39" s="6"/>
    </row>
    <row r="40" spans="2:29" ht="100.15" customHeight="1">
      <c r="B40" s="170"/>
      <c r="C40" s="82" t="s">
        <v>60</v>
      </c>
      <c r="I40" s="160" t="s">
        <v>61</v>
      </c>
    </row>
    <row r="41" spans="2:29">
      <c r="C41" s="113"/>
    </row>
    <row r="42" spans="2:29" s="7" customFormat="1">
      <c r="B42" s="171"/>
      <c r="C42" s="57" t="s">
        <v>546</v>
      </c>
      <c r="E42" s="4"/>
      <c r="F42" s="4"/>
      <c r="G42" s="4"/>
      <c r="H42" s="54"/>
      <c r="I42" s="5"/>
      <c r="J42" s="6"/>
      <c r="K42" s="213"/>
      <c r="L42" s="213"/>
      <c r="M42" s="213"/>
      <c r="N42" s="213"/>
      <c r="O42" s="213"/>
      <c r="P42" s="213"/>
      <c r="Q42" s="209"/>
      <c r="R42" s="209"/>
      <c r="S42" s="209"/>
      <c r="T42" s="209"/>
      <c r="U42" s="209"/>
      <c r="V42" s="209"/>
      <c r="W42" s="209"/>
      <c r="X42" s="209"/>
      <c r="Y42" s="209"/>
      <c r="Z42" s="6"/>
      <c r="AA42" s="6"/>
      <c r="AB42" s="273"/>
      <c r="AC42" s="6"/>
    </row>
    <row r="43" spans="2:29" s="7" customFormat="1">
      <c r="B43" s="171"/>
      <c r="C43" s="27"/>
      <c r="D43" s="27"/>
      <c r="E43" s="54"/>
      <c r="F43" s="4"/>
      <c r="G43" s="4"/>
      <c r="H43" s="54"/>
      <c r="I43" s="5"/>
      <c r="J43" s="6"/>
      <c r="K43" s="213"/>
      <c r="L43" s="213"/>
      <c r="M43" s="213"/>
      <c r="N43" s="213"/>
      <c r="O43" s="213"/>
      <c r="P43" s="213"/>
      <c r="Q43" s="209"/>
      <c r="R43" s="209"/>
      <c r="S43" s="209"/>
      <c r="T43" s="209"/>
      <c r="U43" s="209"/>
      <c r="V43" s="209"/>
      <c r="W43" s="209"/>
      <c r="X43" s="209"/>
      <c r="Y43" s="209"/>
      <c r="Z43" s="6"/>
      <c r="AA43" s="6"/>
      <c r="AB43" s="273"/>
      <c r="AC43" s="6"/>
    </row>
    <row r="44" spans="2:29">
      <c r="B44" s="1"/>
      <c r="C44" s="1"/>
      <c r="D44" s="1"/>
      <c r="E44" s="54"/>
      <c r="F44" s="59" t="s">
        <v>63</v>
      </c>
      <c r="G44" s="60"/>
      <c r="H44" s="1"/>
      <c r="I44" s="83"/>
    </row>
    <row r="45" spans="2:29">
      <c r="B45" s="1"/>
      <c r="C45" s="62" t="s">
        <v>64</v>
      </c>
      <c r="D45" s="63"/>
      <c r="E45" s="95"/>
      <c r="F45" s="61" t="s">
        <v>65</v>
      </c>
      <c r="G45" s="61" t="s">
        <v>66</v>
      </c>
      <c r="H45" s="1"/>
      <c r="I45" s="125" t="s">
        <v>547</v>
      </c>
    </row>
    <row r="46" spans="2:29" s="7" customFormat="1" ht="15">
      <c r="B46" s="171"/>
      <c r="C46" s="114" t="str">
        <f>C85</f>
        <v>1. CONTRATO DE TRABALHO</v>
      </c>
      <c r="D46" s="64"/>
      <c r="E46" s="110"/>
      <c r="F46" s="94">
        <f>COUNTA(C86:C118)-G46</f>
        <v>30</v>
      </c>
      <c r="G46" s="94">
        <f>COUNTIF(H86:H118,"NA")</f>
        <v>0</v>
      </c>
      <c r="H46" s="54"/>
      <c r="I46" s="126" t="str">
        <f>F82</f>
        <v>REPROVADO</v>
      </c>
      <c r="J46" s="9"/>
      <c r="K46" s="213"/>
      <c r="L46" s="213"/>
      <c r="M46" s="213"/>
      <c r="N46" s="213"/>
      <c r="O46" s="213"/>
      <c r="P46" s="213"/>
      <c r="Q46" s="209"/>
      <c r="R46" s="209"/>
      <c r="S46" s="209"/>
      <c r="T46" s="209"/>
      <c r="U46" s="209"/>
      <c r="V46" s="209"/>
      <c r="W46" s="209"/>
      <c r="X46" s="209"/>
      <c r="Y46" s="209"/>
      <c r="Z46" s="6"/>
      <c r="AA46" s="6"/>
      <c r="AB46" s="273"/>
      <c r="AC46" s="6"/>
    </row>
    <row r="47" spans="2:29" s="7" customFormat="1" ht="15">
      <c r="B47" s="171"/>
      <c r="C47" s="114" t="str">
        <f>C132</f>
        <v>2. PROIBIÇÃO DE TRABALHO INFANTIL</v>
      </c>
      <c r="D47" s="64"/>
      <c r="E47" s="110"/>
      <c r="F47" s="94">
        <f>COUNTA(C133:C134)-G47</f>
        <v>2</v>
      </c>
      <c r="G47" s="94">
        <f>COUNTIF(H133:H134,"NA")</f>
        <v>0</v>
      </c>
      <c r="H47" s="54"/>
      <c r="I47" s="127" t="str">
        <f>F129</f>
        <v>REPROVADO</v>
      </c>
      <c r="J47" s="9"/>
      <c r="K47" s="213"/>
      <c r="L47" s="213"/>
      <c r="M47" s="213"/>
      <c r="N47" s="213"/>
      <c r="O47" s="213"/>
      <c r="P47" s="213"/>
      <c r="Q47" s="209"/>
      <c r="R47" s="209"/>
      <c r="S47" s="209"/>
      <c r="T47" s="209"/>
      <c r="U47" s="209"/>
      <c r="V47" s="209"/>
      <c r="W47" s="209"/>
      <c r="X47" s="209"/>
      <c r="Y47" s="209"/>
      <c r="Z47" s="6"/>
      <c r="AA47" s="6"/>
      <c r="AB47" s="273"/>
      <c r="AC47" s="6"/>
    </row>
    <row r="48" spans="2:29" s="7" customFormat="1" ht="15">
      <c r="B48" s="171"/>
      <c r="C48" s="115" t="str">
        <f>C148</f>
        <v xml:space="preserve">3. PROIBIÇÃO DE TRABALHO ANÁLOGO AO ESCRAVO </v>
      </c>
      <c r="D48" s="64"/>
      <c r="E48" s="110"/>
      <c r="F48" s="94">
        <f>COUNTA(C149:C151)-G48</f>
        <v>3</v>
      </c>
      <c r="G48" s="94">
        <f>COUNTIF(H149:H151,"NA")</f>
        <v>0</v>
      </c>
      <c r="H48" s="54"/>
      <c r="I48" s="127" t="str">
        <f>F145</f>
        <v>Reprovado</v>
      </c>
      <c r="J48" s="9"/>
      <c r="K48" s="213"/>
      <c r="L48" s="213"/>
      <c r="M48" s="213"/>
      <c r="N48" s="213"/>
      <c r="O48" s="213"/>
      <c r="P48" s="213"/>
      <c r="Q48" s="209"/>
      <c r="R48" s="209"/>
      <c r="S48" s="209"/>
      <c r="T48" s="209"/>
      <c r="U48" s="209"/>
      <c r="V48" s="209"/>
      <c r="W48" s="209"/>
      <c r="X48" s="209"/>
      <c r="Y48" s="209"/>
      <c r="Z48" s="6"/>
      <c r="AA48" s="6"/>
      <c r="AB48" s="273"/>
      <c r="AC48" s="6"/>
    </row>
    <row r="49" spans="2:29" s="107" customFormat="1" ht="15">
      <c r="B49" s="172"/>
      <c r="C49" s="116" t="str">
        <f>C171</f>
        <v>4. LIBERDADE DE ASSOCIAÇÃO SINDICAL</v>
      </c>
      <c r="D49" s="103"/>
      <c r="E49" s="104"/>
      <c r="F49" s="108">
        <f>COUNTA(C172:C175)-G49</f>
        <v>4</v>
      </c>
      <c r="G49" s="105">
        <f>COUNTIF(H172:H175,"NA")</f>
        <v>0</v>
      </c>
      <c r="H49" s="106"/>
      <c r="I49" s="128" t="str">
        <f>F168</f>
        <v>Reprovado</v>
      </c>
      <c r="J49" s="9"/>
      <c r="K49" s="214"/>
      <c r="L49" s="214"/>
      <c r="M49" s="214"/>
      <c r="N49" s="214"/>
      <c r="O49" s="214"/>
      <c r="P49" s="214"/>
      <c r="Q49" s="210"/>
      <c r="R49" s="210"/>
      <c r="S49" s="210"/>
      <c r="T49" s="210"/>
      <c r="U49" s="210"/>
      <c r="V49" s="210"/>
      <c r="W49" s="210"/>
      <c r="X49" s="210"/>
      <c r="Y49" s="210"/>
      <c r="Z49" s="109"/>
      <c r="AA49" s="109"/>
      <c r="AB49" s="273"/>
      <c r="AC49" s="109"/>
    </row>
    <row r="50" spans="2:29" s="7" customFormat="1" ht="15">
      <c r="B50" s="171"/>
      <c r="C50" s="114" t="str">
        <f>C195</f>
        <v xml:space="preserve">5. PROIBIÇÃO DE DISCRIMINAÇÃO DE PESSOAS </v>
      </c>
      <c r="D50" s="64"/>
      <c r="E50" s="110"/>
      <c r="F50" s="94">
        <f>COUNTA(C196:C202)-G50</f>
        <v>2</v>
      </c>
      <c r="G50" s="94">
        <f>COUNTIF(H196:H202,"NA")</f>
        <v>0</v>
      </c>
      <c r="H50" s="54"/>
      <c r="I50" s="126" t="str">
        <f>F192</f>
        <v>Reprovado</v>
      </c>
      <c r="J50" s="9"/>
      <c r="K50" s="213"/>
      <c r="L50" s="213"/>
      <c r="M50" s="213"/>
      <c r="N50" s="213"/>
      <c r="O50" s="213"/>
      <c r="P50" s="213"/>
      <c r="Q50" s="209"/>
      <c r="R50" s="209"/>
      <c r="S50" s="209"/>
      <c r="T50" s="209"/>
      <c r="U50" s="209"/>
      <c r="V50" s="209"/>
      <c r="W50" s="209"/>
      <c r="X50" s="209"/>
      <c r="Y50" s="209"/>
      <c r="Z50" s="6"/>
      <c r="AA50" s="6"/>
      <c r="AB50" s="273"/>
      <c r="AC50" s="6"/>
    </row>
    <row r="51" spans="2:29" s="7" customFormat="1" ht="15">
      <c r="B51" s="171"/>
      <c r="C51" s="114" t="str">
        <f>C222</f>
        <v xml:space="preserve">6. SEGURANÇA, SAÚDE OCUPACIONAL E MEIO AMBIENTE DO TRABALHO </v>
      </c>
      <c r="D51" s="64"/>
      <c r="E51" s="110"/>
      <c r="F51" s="94">
        <f>COUNTA(C225:C229,C231:C232,C234:C241,C243:C264,C266,C268,C270:C271,C273:C288,C290:C291,C293:C296,C298:C299,C301:C302,C304:C308,C310:C312,C314:C317,C319:C338)-G51</f>
        <v>99</v>
      </c>
      <c r="G51" s="94">
        <f>COUNTIF(H225:H338,"NA")</f>
        <v>0</v>
      </c>
      <c r="H51" s="54"/>
      <c r="I51" s="126" t="str">
        <f>F219</f>
        <v>REPROVADO</v>
      </c>
      <c r="J51" s="9"/>
      <c r="K51" s="213"/>
      <c r="L51" s="213"/>
      <c r="M51" s="213"/>
      <c r="N51" s="213"/>
      <c r="O51" s="213"/>
      <c r="P51" s="213"/>
      <c r="Q51" s="209"/>
      <c r="R51" s="209"/>
      <c r="S51" s="209"/>
      <c r="T51" s="209"/>
      <c r="U51" s="209"/>
      <c r="V51" s="209"/>
      <c r="W51" s="209"/>
      <c r="X51" s="209"/>
      <c r="Y51" s="209"/>
      <c r="Z51" s="6"/>
      <c r="AA51" s="6"/>
      <c r="AB51" s="273"/>
      <c r="AC51" s="6"/>
    </row>
    <row r="52" spans="2:29" s="7" customFormat="1" ht="15">
      <c r="B52" s="171"/>
      <c r="C52" s="205" t="str">
        <f>C358</f>
        <v>7. DESEMPENHO AMBIENTAL</v>
      </c>
      <c r="D52" s="64"/>
      <c r="E52" s="110"/>
      <c r="F52" s="94">
        <f>COUNTA(C360:C365,C367:C368,C370:C372,C374:C382)-G52</f>
        <v>20</v>
      </c>
      <c r="G52" s="94">
        <f>COUNTIF(H360:H382,"NA")</f>
        <v>0</v>
      </c>
      <c r="H52" s="54"/>
      <c r="I52" s="126" t="str">
        <f>F355</f>
        <v>REPROVADO</v>
      </c>
      <c r="J52" s="9"/>
      <c r="K52" s="213"/>
      <c r="L52" s="213"/>
      <c r="M52" s="213"/>
      <c r="N52" s="213"/>
      <c r="O52" s="213"/>
      <c r="P52" s="213"/>
      <c r="Q52" s="209"/>
      <c r="R52" s="209"/>
      <c r="S52" s="209"/>
      <c r="T52" s="209"/>
      <c r="U52" s="209"/>
      <c r="V52" s="209"/>
      <c r="W52" s="209"/>
      <c r="X52" s="209"/>
      <c r="Y52" s="209"/>
      <c r="Z52" s="6"/>
      <c r="AA52" s="6"/>
      <c r="AB52" s="273"/>
      <c r="AC52" s="6"/>
    </row>
    <row r="53" spans="2:29" s="7" customFormat="1" ht="15">
      <c r="B53" s="171"/>
      <c r="C53" s="205" t="str">
        <f>C402</f>
        <v>8. BOAS PRÁTICAS AGRÍCOLAS</v>
      </c>
      <c r="D53" s="64"/>
      <c r="E53" s="110"/>
      <c r="F53" s="94">
        <f>COUNTA(C404:C407,C410:C419,C421:C427)-G53</f>
        <v>20</v>
      </c>
      <c r="G53" s="94">
        <f>COUNTIF(H404:H427,"NA")</f>
        <v>0</v>
      </c>
      <c r="H53" s="54"/>
      <c r="I53" s="126" t="str">
        <f>F399</f>
        <v>REPROVADO</v>
      </c>
      <c r="J53" s="9"/>
      <c r="K53" s="213"/>
      <c r="L53" s="213"/>
      <c r="M53" s="213"/>
      <c r="N53" s="213"/>
      <c r="O53" s="213"/>
      <c r="P53" s="213"/>
      <c r="Q53" s="209"/>
      <c r="R53" s="209"/>
      <c r="S53" s="209"/>
      <c r="T53" s="209"/>
      <c r="U53" s="209"/>
      <c r="V53" s="209"/>
      <c r="W53" s="209"/>
      <c r="X53" s="209"/>
      <c r="Y53" s="209"/>
      <c r="Z53" s="6"/>
      <c r="AA53" s="6"/>
      <c r="AB53" s="273"/>
      <c r="AC53" s="6"/>
    </row>
    <row r="54" spans="2:29" s="7" customFormat="1" ht="15">
      <c r="B54" s="171"/>
      <c r="C54" s="205"/>
      <c r="D54" s="64"/>
      <c r="E54" s="110"/>
      <c r="F54" s="94"/>
      <c r="G54" s="94"/>
      <c r="H54" s="54"/>
      <c r="I54" s="126"/>
      <c r="J54" s="9"/>
      <c r="K54" s="213"/>
      <c r="L54" s="213"/>
      <c r="M54" s="213"/>
      <c r="N54" s="213"/>
      <c r="O54" s="213"/>
      <c r="P54" s="213"/>
      <c r="Q54" s="209"/>
      <c r="R54" s="209"/>
      <c r="S54" s="209"/>
      <c r="T54" s="209"/>
      <c r="U54" s="209"/>
      <c r="V54" s="209"/>
      <c r="W54" s="209"/>
      <c r="X54" s="209"/>
      <c r="Y54" s="209"/>
      <c r="Z54" s="6"/>
      <c r="AA54" s="6"/>
      <c r="AB54" s="273"/>
      <c r="AC54" s="6"/>
    </row>
    <row r="55" spans="2:29" s="7" customFormat="1">
      <c r="B55" s="171"/>
      <c r="C55" s="129" t="s">
        <v>69</v>
      </c>
      <c r="D55" s="130"/>
      <c r="E55" s="131"/>
      <c r="F55" s="132">
        <f>SUM(F46:F54)</f>
        <v>180</v>
      </c>
      <c r="G55" s="132">
        <f>SUM(G46:G54)</f>
        <v>0</v>
      </c>
      <c r="H55" s="54"/>
      <c r="I55" s="133" t="str">
        <f>IF(I56=8,"APROVADO","REPROVADO")</f>
        <v>REPROVADO</v>
      </c>
      <c r="J55" s="9"/>
      <c r="K55" s="213"/>
      <c r="L55" s="213"/>
      <c r="M55" s="213"/>
      <c r="N55" s="213"/>
      <c r="O55" s="213"/>
      <c r="P55" s="213"/>
      <c r="Q55" s="209"/>
      <c r="R55" s="209"/>
      <c r="S55" s="209"/>
      <c r="T55" s="209"/>
      <c r="U55" s="209"/>
      <c r="V55" s="209"/>
      <c r="W55" s="209"/>
      <c r="X55" s="209"/>
      <c r="Y55" s="209"/>
      <c r="Z55" s="6"/>
      <c r="AA55" s="6"/>
      <c r="AB55" s="273"/>
      <c r="AC55" s="6"/>
    </row>
    <row r="56" spans="2:29" s="7" customFormat="1">
      <c r="B56" s="171"/>
      <c r="C56" s="27"/>
      <c r="D56" s="27"/>
      <c r="E56" s="54"/>
      <c r="F56" s="4"/>
      <c r="G56" s="4"/>
      <c r="H56" s="54"/>
      <c r="I56" s="6">
        <f>COUNTIF(I46:I53,"Aprovado")</f>
        <v>0</v>
      </c>
      <c r="J56" s="6"/>
      <c r="K56" s="213"/>
      <c r="L56" s="213"/>
      <c r="M56" s="213"/>
      <c r="N56" s="213"/>
      <c r="O56" s="213"/>
      <c r="P56" s="213"/>
      <c r="Q56" s="209"/>
      <c r="R56" s="209"/>
      <c r="S56" s="209"/>
      <c r="T56" s="209"/>
      <c r="U56" s="209"/>
      <c r="V56" s="209"/>
      <c r="W56" s="209"/>
      <c r="X56" s="209"/>
      <c r="Y56" s="209"/>
      <c r="Z56" s="6"/>
      <c r="AA56" s="6"/>
      <c r="AB56" s="273"/>
      <c r="AC56" s="6"/>
    </row>
    <row r="57" spans="2:29" ht="16.5">
      <c r="B57" s="173"/>
      <c r="C57" s="89" t="s">
        <v>70</v>
      </c>
      <c r="D57" s="117"/>
      <c r="E57" s="118"/>
      <c r="F57" s="278">
        <f>SUM(F55:G55)</f>
        <v>180</v>
      </c>
      <c r="G57" s="279"/>
      <c r="H57" s="1"/>
      <c r="I57" s="1"/>
    </row>
    <row r="58" spans="2:29" ht="16.5">
      <c r="B58" s="173"/>
      <c r="C58" s="90" t="s">
        <v>71</v>
      </c>
      <c r="D58" s="117"/>
      <c r="E58" s="118"/>
      <c r="F58" s="278">
        <f>COUNTIF(F86:F455,"X")</f>
        <v>5</v>
      </c>
      <c r="G58" s="279"/>
      <c r="H58" s="1"/>
      <c r="I58" s="7"/>
    </row>
    <row r="59" spans="2:29" ht="16.5">
      <c r="B59" s="173"/>
      <c r="C59" s="91" t="s">
        <v>72</v>
      </c>
      <c r="D59" s="117"/>
      <c r="E59" s="118"/>
      <c r="F59" s="278">
        <f>F57-F58</f>
        <v>175</v>
      </c>
      <c r="G59" s="279"/>
      <c r="H59" s="28"/>
    </row>
    <row r="60" spans="2:29">
      <c r="C60" s="91" t="s">
        <v>73</v>
      </c>
      <c r="D60" s="261"/>
      <c r="E60" s="257"/>
      <c r="F60" s="278">
        <f>SUM(F75,F122,F138,F161,F185,F212,F348,F392)</f>
        <v>75</v>
      </c>
      <c r="G60" s="279"/>
    </row>
    <row r="61" spans="2:29">
      <c r="C61" s="256"/>
      <c r="D61" s="256"/>
      <c r="E61" s="256"/>
    </row>
    <row r="62" spans="2:29">
      <c r="B62" s="1" t="s">
        <v>74</v>
      </c>
      <c r="C62" s="1"/>
      <c r="D62" s="1"/>
      <c r="E62" s="54"/>
      <c r="F62" s="1"/>
      <c r="G62" s="1"/>
      <c r="H62" s="1"/>
    </row>
    <row r="63" spans="2:29">
      <c r="B63" s="1" t="s">
        <v>75</v>
      </c>
      <c r="C63" s="1"/>
      <c r="D63" s="1"/>
      <c r="E63" s="54"/>
      <c r="F63" s="1"/>
      <c r="G63" s="1"/>
      <c r="H63" s="1"/>
    </row>
    <row r="64" spans="2:29">
      <c r="B64" s="1" t="s">
        <v>76</v>
      </c>
      <c r="C64" s="28"/>
      <c r="D64" s="28"/>
      <c r="E64" s="54"/>
      <c r="F64" s="28"/>
      <c r="G64" s="28"/>
      <c r="H64" s="28"/>
    </row>
    <row r="65" spans="2:29">
      <c r="B65" s="31" t="s">
        <v>77</v>
      </c>
      <c r="C65" s="31"/>
      <c r="D65" s="31"/>
      <c r="E65" s="96"/>
      <c r="F65" s="31"/>
      <c r="G65" s="31"/>
      <c r="H65" s="7"/>
    </row>
    <row r="66" spans="2:29">
      <c r="B66" s="32" t="s">
        <v>78</v>
      </c>
      <c r="C66" s="32"/>
      <c r="D66" s="32"/>
      <c r="E66" s="97"/>
      <c r="F66" s="27"/>
      <c r="G66" s="27"/>
      <c r="H66" s="27"/>
    </row>
    <row r="68" spans="2:29">
      <c r="B68" s="54"/>
      <c r="C68" s="134" t="s">
        <v>79</v>
      </c>
      <c r="D68" s="135"/>
      <c r="E68" s="136"/>
      <c r="F68" s="135"/>
      <c r="G68" s="137"/>
      <c r="H68" s="28"/>
      <c r="I68" s="83"/>
    </row>
    <row r="69" spans="2:29">
      <c r="B69" s="54"/>
      <c r="C69" s="66" t="s">
        <v>80</v>
      </c>
      <c r="D69" s="65"/>
      <c r="E69" s="110"/>
      <c r="F69" s="280">
        <f>COUNTIF(K86:K118,"C")</f>
        <v>30</v>
      </c>
      <c r="G69" s="281"/>
      <c r="H69" s="28"/>
      <c r="I69" s="121"/>
    </row>
    <row r="70" spans="2:29">
      <c r="B70" s="54"/>
      <c r="C70" s="66" t="s">
        <v>81</v>
      </c>
      <c r="D70" s="65"/>
      <c r="E70" s="110"/>
      <c r="F70" s="280">
        <f>COUNTIF(M86:M118,"CX")</f>
        <v>3</v>
      </c>
      <c r="G70" s="281"/>
      <c r="H70" s="28"/>
      <c r="I70" s="121"/>
    </row>
    <row r="71" spans="2:29">
      <c r="B71" s="54"/>
      <c r="C71" s="66" t="s">
        <v>82</v>
      </c>
      <c r="D71" s="65"/>
      <c r="E71" s="110"/>
      <c r="F71" s="280">
        <f>COUNTIF(O86:O118,"CX")</f>
        <v>0</v>
      </c>
      <c r="G71" s="281"/>
      <c r="H71" s="28"/>
      <c r="I71" s="121"/>
    </row>
    <row r="72" spans="2:29">
      <c r="B72" s="54"/>
      <c r="C72" s="66" t="s">
        <v>83</v>
      </c>
      <c r="D72" s="65"/>
      <c r="E72" s="110"/>
      <c r="F72" s="280">
        <f>F69-SUM(F70:G71)</f>
        <v>27</v>
      </c>
      <c r="G72" s="281"/>
      <c r="H72" s="28"/>
      <c r="I72" s="121"/>
    </row>
    <row r="73" spans="2:29" s="7" customFormat="1">
      <c r="B73" s="4"/>
      <c r="C73" s="67" t="s">
        <v>84</v>
      </c>
      <c r="D73" s="64"/>
      <c r="E73" s="112"/>
      <c r="F73" s="282">
        <f>F70/F69</f>
        <v>0.1</v>
      </c>
      <c r="G73" s="283"/>
      <c r="H73" s="27"/>
      <c r="I73" s="121"/>
      <c r="J73" s="6" t="str">
        <f>IF(F73&gt;=85%,"Aprovado","Reprovado")</f>
        <v>Reprovado</v>
      </c>
      <c r="K73" s="213"/>
      <c r="L73" s="213"/>
      <c r="M73" s="213"/>
      <c r="N73" s="213"/>
      <c r="O73" s="213"/>
      <c r="P73" s="213"/>
      <c r="Q73" s="209"/>
      <c r="R73" s="209"/>
      <c r="S73" s="209"/>
      <c r="T73" s="209"/>
      <c r="U73" s="209"/>
      <c r="V73" s="209"/>
      <c r="W73" s="209"/>
      <c r="X73" s="209"/>
      <c r="Y73" s="209"/>
      <c r="Z73" s="6"/>
      <c r="AA73" s="6"/>
      <c r="AB73" s="273"/>
      <c r="AC73" s="6"/>
    </row>
    <row r="74" spans="2:29">
      <c r="B74" s="54"/>
      <c r="C74" s="58"/>
      <c r="D74" s="28"/>
      <c r="E74" s="54"/>
      <c r="F74" s="92"/>
      <c r="G74" s="92"/>
      <c r="H74" s="28"/>
      <c r="I74" s="121"/>
    </row>
    <row r="75" spans="2:29">
      <c r="B75" s="54"/>
      <c r="C75" s="66" t="s">
        <v>85</v>
      </c>
      <c r="D75" s="65"/>
      <c r="E75" s="110"/>
      <c r="F75" s="280">
        <f>COUNTIF(L86:L118,"CMP")</f>
        <v>8</v>
      </c>
      <c r="G75" s="281"/>
      <c r="H75" s="28"/>
      <c r="I75" s="121"/>
    </row>
    <row r="76" spans="2:29">
      <c r="B76" s="54"/>
      <c r="C76" s="66" t="s">
        <v>81</v>
      </c>
      <c r="D76" s="65"/>
      <c r="E76" s="110"/>
      <c r="F76" s="280">
        <f>COUNTIF(N86:N118,"CCMPX")</f>
        <v>0</v>
      </c>
      <c r="G76" s="281"/>
      <c r="H76" s="28"/>
      <c r="I76" s="121"/>
    </row>
    <row r="77" spans="2:29">
      <c r="B77" s="54"/>
      <c r="C77" s="66" t="s">
        <v>82</v>
      </c>
      <c r="D77" s="65"/>
      <c r="E77" s="110"/>
      <c r="F77" s="280">
        <f>COUNTIF(P86:P118,"CCMPX")</f>
        <v>0</v>
      </c>
      <c r="G77" s="281"/>
      <c r="H77" s="28"/>
      <c r="I77" s="121"/>
    </row>
    <row r="78" spans="2:29">
      <c r="B78" s="54"/>
      <c r="C78" s="66" t="s">
        <v>83</v>
      </c>
      <c r="D78" s="65"/>
      <c r="E78" s="110"/>
      <c r="F78" s="280">
        <f>F75-SUM(F76:G77)</f>
        <v>8</v>
      </c>
      <c r="G78" s="281"/>
      <c r="H78" s="28"/>
      <c r="I78" s="121"/>
    </row>
    <row r="79" spans="2:29" s="7" customFormat="1">
      <c r="B79" s="4"/>
      <c r="C79" s="67" t="s">
        <v>84</v>
      </c>
      <c r="D79" s="64"/>
      <c r="E79" s="112"/>
      <c r="F79" s="282">
        <f>F76/F75</f>
        <v>0</v>
      </c>
      <c r="G79" s="283"/>
      <c r="H79" s="27"/>
      <c r="I79" s="121"/>
      <c r="J79" s="6" t="str">
        <f>IF(F79&lt;100%,"Reprovado","Aprovado")</f>
        <v>Reprovado</v>
      </c>
      <c r="K79" s="213"/>
      <c r="L79" s="213"/>
      <c r="M79" s="213"/>
      <c r="N79" s="213"/>
      <c r="O79" s="213"/>
      <c r="P79" s="213"/>
      <c r="Q79" s="209"/>
      <c r="R79" s="209"/>
      <c r="S79" s="209"/>
      <c r="T79" s="209"/>
      <c r="U79" s="209"/>
      <c r="V79" s="209"/>
      <c r="W79" s="209"/>
      <c r="X79" s="209"/>
      <c r="Y79" s="209"/>
      <c r="Z79" s="6"/>
      <c r="AA79" s="6"/>
      <c r="AB79" s="273"/>
      <c r="AC79" s="6"/>
    </row>
    <row r="80" spans="2:29">
      <c r="B80" s="54"/>
      <c r="C80" s="58"/>
      <c r="D80" s="28"/>
      <c r="E80" s="54"/>
      <c r="F80" s="292"/>
      <c r="G80" s="293"/>
      <c r="H80" s="28"/>
      <c r="I80" s="122"/>
    </row>
    <row r="81" spans="2:16">
      <c r="B81" s="54"/>
      <c r="C81" s="1"/>
      <c r="D81" s="1"/>
      <c r="E81" s="54"/>
      <c r="F81" s="286" t="s">
        <v>86</v>
      </c>
      <c r="G81" s="287"/>
      <c r="H81" s="1"/>
      <c r="I81" s="121"/>
    </row>
    <row r="82" spans="2:16">
      <c r="B82" s="54"/>
      <c r="C82" s="138" t="s">
        <v>87</v>
      </c>
      <c r="D82" s="135"/>
      <c r="E82" s="139"/>
      <c r="F82" s="276" t="str">
        <f>IF(F73&lt;$AB$4,"REPROVADO",IF(F79&lt;100%,"REPROVADO","APROVADO"))</f>
        <v>REPROVADO</v>
      </c>
      <c r="G82" s="277"/>
      <c r="H82" s="28"/>
      <c r="I82" s="121"/>
    </row>
    <row r="83" spans="2:16">
      <c r="F83" s="293"/>
      <c r="G83" s="293"/>
    </row>
    <row r="84" spans="2:16">
      <c r="B84" s="41"/>
      <c r="D84" s="9"/>
      <c r="F84" s="141" t="s">
        <v>88</v>
      </c>
      <c r="G84" s="145"/>
      <c r="H84" s="9"/>
    </row>
    <row r="85" spans="2:16" ht="13.5">
      <c r="B85" s="140"/>
      <c r="C85" s="141" t="s">
        <v>89</v>
      </c>
      <c r="D85" s="142" t="s">
        <v>90</v>
      </c>
      <c r="E85" s="143" t="s">
        <v>91</v>
      </c>
      <c r="F85" s="142" t="s">
        <v>65</v>
      </c>
      <c r="G85" s="142" t="s">
        <v>66</v>
      </c>
      <c r="H85" s="142" t="s">
        <v>92</v>
      </c>
      <c r="I85" s="144" t="s">
        <v>93</v>
      </c>
      <c r="J85" s="254"/>
      <c r="K85" s="215" t="s">
        <v>557</v>
      </c>
      <c r="L85" s="215" t="s">
        <v>558</v>
      </c>
      <c r="M85" s="215" t="s">
        <v>559</v>
      </c>
      <c r="N85" s="215" t="s">
        <v>560</v>
      </c>
      <c r="O85" s="215" t="s">
        <v>561</v>
      </c>
      <c r="P85" s="215" t="s">
        <v>562</v>
      </c>
    </row>
    <row r="86" spans="2:16" ht="45" customHeight="1">
      <c r="B86" s="146" t="s">
        <v>94</v>
      </c>
      <c r="C86" s="26" t="s">
        <v>95</v>
      </c>
      <c r="D86" s="10" t="s">
        <v>90</v>
      </c>
      <c r="E86" s="23" t="s">
        <v>91</v>
      </c>
      <c r="F86" s="158" t="str">
        <f>IF('VCP_BCI_2025 List'!F84="","",'Lista VCP_BCI_2025'!F84)</f>
        <v/>
      </c>
      <c r="G86" s="158" t="str">
        <f>IF('VCP_BCI_2025 List'!G84="","",'Lista VCP_BCI_2025'!G84)</f>
        <v/>
      </c>
      <c r="H86" s="93" t="str">
        <f>IF('VCP_BCI_2025 List'!H84="","",'Lista VCP_BCI_2025'!H84)</f>
        <v/>
      </c>
      <c r="I86" s="165" t="str">
        <f>IF('VCP_BCI_2025 List'!I84="","",'Lista VCP_BCI_2025'!I84)</f>
        <v/>
      </c>
      <c r="J86" s="254"/>
      <c r="K86" s="212" t="str">
        <f>CONCATENATE(D86,H86)</f>
        <v>C</v>
      </c>
      <c r="L86" s="212" t="str">
        <f>CONCATENATE(E86,H86)</f>
        <v>CMP</v>
      </c>
      <c r="M86" s="212" t="str">
        <f>CONCATENATE(D86,F86)</f>
        <v>C</v>
      </c>
      <c r="N86" s="212" t="str">
        <f>CONCATENATE(D86,E86,F86)</f>
        <v>CCMP</v>
      </c>
      <c r="O86" s="212" t="str">
        <f>CONCATENATE(D86,G86)</f>
        <v>C</v>
      </c>
      <c r="P86" s="212" t="str">
        <f>CONCATENATE(D86,E86,G86)</f>
        <v>CCMP</v>
      </c>
    </row>
    <row r="87" spans="2:16" ht="34.5" customHeight="1">
      <c r="B87" s="146" t="s">
        <v>96</v>
      </c>
      <c r="C87" s="26" t="s">
        <v>97</v>
      </c>
      <c r="D87" s="10" t="s">
        <v>90</v>
      </c>
      <c r="E87" s="23"/>
      <c r="F87" s="158" t="str">
        <f>IF('VCP_BCI_2025 List'!F85="","",'Lista VCP_BCI_2025'!F85)</f>
        <v/>
      </c>
      <c r="G87" s="158" t="str">
        <f>IF('VCP_BCI_2025 List'!G85="","",'Lista VCP_BCI_2025'!G85)</f>
        <v/>
      </c>
      <c r="H87" s="93" t="str">
        <f>IF('VCP_BCI_2025 List'!H85="","",'Lista VCP_BCI_2025'!H85)</f>
        <v/>
      </c>
      <c r="I87" s="165" t="str">
        <f>IF('VCP_BCI_2025 List'!I85="","",'Lista VCP_BCI_2025'!I85)</f>
        <v/>
      </c>
      <c r="J87" s="254"/>
      <c r="K87" s="212" t="str">
        <f>CONCATENATE(D87,H87)</f>
        <v>C</v>
      </c>
      <c r="L87" s="212" t="str">
        <f t="shared" ref="L87:L118" si="0">CONCATENATE(E87,H87)</f>
        <v/>
      </c>
      <c r="M87" s="212" t="str">
        <f t="shared" ref="M87:M118" si="1">CONCATENATE(D87,F87)</f>
        <v>C</v>
      </c>
      <c r="N87" s="212" t="str">
        <f t="shared" ref="N87:N118" si="2">CONCATENATE(D87,E87,F87)</f>
        <v>C</v>
      </c>
      <c r="O87" s="212" t="str">
        <f t="shared" ref="O87:O118" si="3">CONCATENATE(D87,G87)</f>
        <v>C</v>
      </c>
      <c r="P87" s="212" t="str">
        <f t="shared" ref="P87:P118" si="4">CONCATENATE(D87,E87,G87)</f>
        <v>C</v>
      </c>
    </row>
    <row r="88" spans="2:16" ht="40.5" customHeight="1">
      <c r="B88" s="146" t="s">
        <v>98</v>
      </c>
      <c r="C88" s="26" t="s">
        <v>99</v>
      </c>
      <c r="D88" s="10" t="s">
        <v>90</v>
      </c>
      <c r="E88" s="23"/>
      <c r="F88" s="158" t="str">
        <f>IF('VCP_BCI_2025 List'!F86="","",'Lista VCP_BCI_2025'!F86)</f>
        <v/>
      </c>
      <c r="G88" s="158" t="str">
        <f>IF('VCP_BCI_2025 List'!G86="","",'Lista VCP_BCI_2025'!G86)</f>
        <v/>
      </c>
      <c r="H88" s="93" t="str">
        <f>IF('VCP_BCI_2025 List'!H86="","",'Lista VCP_BCI_2025'!H86)</f>
        <v/>
      </c>
      <c r="I88" s="165" t="str">
        <f>IF('VCP_BCI_2025 List'!I86="","",'Lista VCP_BCI_2025'!I86)</f>
        <v/>
      </c>
      <c r="J88" s="254"/>
      <c r="K88" s="212" t="str">
        <f>CONCATENATE(D88,H88)</f>
        <v>C</v>
      </c>
      <c r="L88" s="212" t="str">
        <f t="shared" si="0"/>
        <v/>
      </c>
      <c r="M88" s="212" t="str">
        <f t="shared" si="1"/>
        <v>C</v>
      </c>
      <c r="N88" s="212" t="str">
        <f t="shared" si="2"/>
        <v>C</v>
      </c>
      <c r="O88" s="212" t="str">
        <f t="shared" si="3"/>
        <v>C</v>
      </c>
      <c r="P88" s="212" t="str">
        <f t="shared" si="4"/>
        <v>C</v>
      </c>
    </row>
    <row r="89" spans="2:16" ht="69.75" customHeight="1">
      <c r="B89" s="146" t="s">
        <v>100</v>
      </c>
      <c r="C89" s="26" t="s">
        <v>101</v>
      </c>
      <c r="D89" s="10" t="s">
        <v>90</v>
      </c>
      <c r="E89" s="23"/>
      <c r="F89" s="158" t="str">
        <f>IF('VCP_BCI_2025 List'!F87="","",'Lista VCP_BCI_2025'!F87)</f>
        <v/>
      </c>
      <c r="G89" s="158" t="str">
        <f>IF('VCP_BCI_2025 List'!G87="","",'Lista VCP_BCI_2025'!G87)</f>
        <v/>
      </c>
      <c r="H89" s="93" t="str">
        <f>IF('VCP_BCI_2025 List'!H87="","",'Lista VCP_BCI_2025'!H87)</f>
        <v/>
      </c>
      <c r="I89" s="165" t="str">
        <f>IF('VCP_BCI_2025 List'!I87="","",'Lista VCP_BCI_2025'!I87)</f>
        <v/>
      </c>
      <c r="J89" s="254"/>
      <c r="K89" s="212" t="str">
        <f t="shared" ref="K89:K118" si="5">CONCATENATE(D89,H89)</f>
        <v>C</v>
      </c>
      <c r="L89" s="212" t="str">
        <f t="shared" si="0"/>
        <v/>
      </c>
      <c r="M89" s="212" t="str">
        <f t="shared" si="1"/>
        <v>C</v>
      </c>
      <c r="N89" s="212" t="str">
        <f t="shared" si="2"/>
        <v>C</v>
      </c>
      <c r="O89" s="212" t="str">
        <f t="shared" si="3"/>
        <v>C</v>
      </c>
      <c r="P89" s="212" t="str">
        <f t="shared" si="4"/>
        <v>C</v>
      </c>
    </row>
    <row r="90" spans="2:16">
      <c r="B90" s="146" t="s">
        <v>102</v>
      </c>
      <c r="C90" s="26" t="s">
        <v>103</v>
      </c>
      <c r="D90" s="10" t="s">
        <v>90</v>
      </c>
      <c r="E90" s="23" t="s">
        <v>91</v>
      </c>
      <c r="F90" s="158" t="str">
        <f>IF('VCP_BCI_2025 List'!F88="","",'Lista VCP_BCI_2025'!F88)</f>
        <v/>
      </c>
      <c r="G90" s="158" t="str">
        <f>IF('VCP_BCI_2025 List'!G88="","",'Lista VCP_BCI_2025'!G88)</f>
        <v/>
      </c>
      <c r="H90" s="93" t="str">
        <f>IF('VCP_BCI_2025 List'!H88="","",'Lista VCP_BCI_2025'!H88)</f>
        <v/>
      </c>
      <c r="I90" s="165" t="str">
        <f>IF('VCP_BCI_2025 List'!I88="","",'Lista VCP_BCI_2025'!I88)</f>
        <v/>
      </c>
      <c r="J90" s="254"/>
      <c r="K90" s="212" t="str">
        <f t="shared" si="5"/>
        <v>C</v>
      </c>
      <c r="L90" s="212" t="str">
        <f t="shared" si="0"/>
        <v>CMP</v>
      </c>
      <c r="M90" s="212" t="str">
        <f t="shared" si="1"/>
        <v>C</v>
      </c>
      <c r="N90" s="212" t="str">
        <f t="shared" si="2"/>
        <v>CCMP</v>
      </c>
      <c r="O90" s="212" t="str">
        <f t="shared" si="3"/>
        <v>C</v>
      </c>
      <c r="P90" s="212" t="str">
        <f t="shared" si="4"/>
        <v>CCMP</v>
      </c>
    </row>
    <row r="91" spans="2:16" ht="49.5" customHeight="1">
      <c r="B91" s="146" t="s">
        <v>104</v>
      </c>
      <c r="C91" s="26" t="s">
        <v>105</v>
      </c>
      <c r="D91" s="10" t="s">
        <v>90</v>
      </c>
      <c r="E91" s="23"/>
      <c r="F91" s="158" t="str">
        <f>IF('VCP_BCI_2025 List'!F89="","",'Lista VCP_BCI_2025'!F89)</f>
        <v/>
      </c>
      <c r="G91" s="158" t="str">
        <f>IF('VCP_BCI_2025 List'!G89="","",'Lista VCP_BCI_2025'!G89)</f>
        <v/>
      </c>
      <c r="H91" s="93" t="str">
        <f>IF('VCP_BCI_2025 List'!H89="","",'Lista VCP_BCI_2025'!H89)</f>
        <v/>
      </c>
      <c r="I91" s="165" t="str">
        <f>IF('VCP_BCI_2025 List'!I89="","",'Lista VCP_BCI_2025'!I89)</f>
        <v/>
      </c>
      <c r="J91" s="254"/>
      <c r="K91" s="212" t="str">
        <f t="shared" si="5"/>
        <v>C</v>
      </c>
      <c r="L91" s="212" t="str">
        <f t="shared" si="0"/>
        <v/>
      </c>
      <c r="M91" s="212" t="str">
        <f t="shared" si="1"/>
        <v>C</v>
      </c>
      <c r="N91" s="212" t="str">
        <f t="shared" si="2"/>
        <v>C</v>
      </c>
      <c r="O91" s="212" t="str">
        <f t="shared" si="3"/>
        <v>C</v>
      </c>
      <c r="P91" s="212" t="str">
        <f t="shared" si="4"/>
        <v>C</v>
      </c>
    </row>
    <row r="92" spans="2:16" ht="25.5">
      <c r="B92" s="146" t="s">
        <v>106</v>
      </c>
      <c r="C92" s="184" t="s">
        <v>107</v>
      </c>
      <c r="D92" s="10" t="s">
        <v>90</v>
      </c>
      <c r="E92" s="23"/>
      <c r="F92" s="158" t="str">
        <f>IF('VCP_BCI_2025 List'!F90="","",'Lista VCP_BCI_2025'!F90)</f>
        <v/>
      </c>
      <c r="G92" s="158" t="str">
        <f>IF('VCP_BCI_2025 List'!G90="","",'Lista VCP_BCI_2025'!G90)</f>
        <v/>
      </c>
      <c r="H92" s="93" t="str">
        <f>IF('VCP_BCI_2025 List'!H90="","",'Lista VCP_BCI_2025'!H90)</f>
        <v/>
      </c>
      <c r="I92" s="165" t="str">
        <f>IF('VCP_BCI_2025 List'!I90="","",'Lista VCP_BCI_2025'!I90)</f>
        <v/>
      </c>
      <c r="J92" s="254"/>
      <c r="K92" s="212" t="str">
        <f t="shared" si="5"/>
        <v>C</v>
      </c>
      <c r="L92" s="212" t="str">
        <f t="shared" si="0"/>
        <v/>
      </c>
      <c r="M92" s="212" t="str">
        <f t="shared" si="1"/>
        <v>C</v>
      </c>
      <c r="N92" s="212" t="str">
        <f t="shared" si="2"/>
        <v>C</v>
      </c>
      <c r="O92" s="212" t="str">
        <f t="shared" si="3"/>
        <v>C</v>
      </c>
      <c r="P92" s="212" t="str">
        <f t="shared" si="4"/>
        <v>C</v>
      </c>
    </row>
    <row r="93" spans="2:16" ht="51">
      <c r="B93" s="146" t="s">
        <v>108</v>
      </c>
      <c r="C93" s="26" t="s">
        <v>109</v>
      </c>
      <c r="D93" s="10" t="s">
        <v>90</v>
      </c>
      <c r="E93" s="23"/>
      <c r="F93" s="158" t="str">
        <f>IF('VCP_BCI_2025 List'!F91="","",'Lista VCP_BCI_2025'!F91)</f>
        <v/>
      </c>
      <c r="G93" s="158" t="str">
        <f>IF('VCP_BCI_2025 List'!G91="","",'Lista VCP_BCI_2025'!G91)</f>
        <v/>
      </c>
      <c r="H93" s="93" t="str">
        <f>IF('VCP_BCI_2025 List'!H91="","",'Lista VCP_BCI_2025'!H91)</f>
        <v/>
      </c>
      <c r="I93" s="165" t="str">
        <f>IF('VCP_BCI_2025 List'!I91="","",'Lista VCP_BCI_2025'!I91)</f>
        <v/>
      </c>
      <c r="J93" s="254"/>
      <c r="K93" s="212" t="str">
        <f t="shared" si="5"/>
        <v>C</v>
      </c>
      <c r="L93" s="212" t="str">
        <f t="shared" si="0"/>
        <v/>
      </c>
      <c r="M93" s="212" t="str">
        <f t="shared" si="1"/>
        <v>C</v>
      </c>
      <c r="N93" s="212" t="str">
        <f t="shared" si="2"/>
        <v>C</v>
      </c>
      <c r="O93" s="212" t="str">
        <f t="shared" si="3"/>
        <v>C</v>
      </c>
      <c r="P93" s="212" t="str">
        <f t="shared" si="4"/>
        <v>C</v>
      </c>
    </row>
    <row r="94" spans="2:16" ht="25.5">
      <c r="B94" s="146" t="s">
        <v>110</v>
      </c>
      <c r="C94" s="26" t="s">
        <v>111</v>
      </c>
      <c r="D94" s="10" t="s">
        <v>90</v>
      </c>
      <c r="E94" s="23"/>
      <c r="F94" s="158" t="str">
        <f>IF('VCP_BCI_2025 List'!F92="","",'Lista VCP_BCI_2025'!F92)</f>
        <v/>
      </c>
      <c r="G94" s="158" t="str">
        <f>IF('VCP_BCI_2025 List'!G92="","",'Lista VCP_BCI_2025'!G92)</f>
        <v/>
      </c>
      <c r="H94" s="93" t="str">
        <f>IF('VCP_BCI_2025 List'!H92="","",'Lista VCP_BCI_2025'!H92)</f>
        <v/>
      </c>
      <c r="I94" s="165" t="str">
        <f>IF('VCP_BCI_2025 List'!I92="","",'Lista VCP_BCI_2025'!I92)</f>
        <v/>
      </c>
      <c r="J94" s="254"/>
      <c r="K94" s="212" t="str">
        <f t="shared" si="5"/>
        <v>C</v>
      </c>
      <c r="L94" s="212" t="str">
        <f t="shared" si="0"/>
        <v/>
      </c>
      <c r="M94" s="212" t="str">
        <f t="shared" si="1"/>
        <v>C</v>
      </c>
      <c r="N94" s="212" t="str">
        <f t="shared" si="2"/>
        <v>C</v>
      </c>
      <c r="O94" s="212" t="str">
        <f t="shared" si="3"/>
        <v>C</v>
      </c>
      <c r="P94" s="212" t="str">
        <f t="shared" si="4"/>
        <v>C</v>
      </c>
    </row>
    <row r="95" spans="2:16" ht="21" customHeight="1">
      <c r="B95" s="146" t="s">
        <v>112</v>
      </c>
      <c r="C95" s="26" t="s">
        <v>113</v>
      </c>
      <c r="D95" s="10" t="s">
        <v>90</v>
      </c>
      <c r="E95" s="23"/>
      <c r="F95" s="158" t="str">
        <f>IF('VCP_BCI_2025 List'!F93="","",'Lista VCP_BCI_2025'!F93)</f>
        <v/>
      </c>
      <c r="G95" s="158" t="str">
        <f>IF('VCP_BCI_2025 List'!G93="","",'Lista VCP_BCI_2025'!G93)</f>
        <v/>
      </c>
      <c r="H95" s="93" t="str">
        <f>IF('VCP_BCI_2025 List'!H93="","",'Lista VCP_BCI_2025'!H93)</f>
        <v/>
      </c>
      <c r="I95" s="165" t="str">
        <f>IF('VCP_BCI_2025 List'!I93="","",'Lista VCP_BCI_2025'!I93)</f>
        <v/>
      </c>
      <c r="J95" s="254"/>
      <c r="K95" s="212" t="str">
        <f t="shared" si="5"/>
        <v>C</v>
      </c>
      <c r="L95" s="212" t="str">
        <f t="shared" si="0"/>
        <v/>
      </c>
      <c r="M95" s="212" t="str">
        <f>CONCATENATE(D95,F95)</f>
        <v>C</v>
      </c>
      <c r="N95" s="212" t="str">
        <f>CONCATENATE(D95,E95,F95)</f>
        <v>C</v>
      </c>
      <c r="O95" s="212" t="str">
        <f t="shared" si="3"/>
        <v>C</v>
      </c>
      <c r="P95" s="212" t="str">
        <f t="shared" si="4"/>
        <v>C</v>
      </c>
    </row>
    <row r="96" spans="2:16">
      <c r="B96" s="146" t="s">
        <v>114</v>
      </c>
      <c r="C96" s="26" t="s">
        <v>115</v>
      </c>
      <c r="D96" s="10" t="s">
        <v>90</v>
      </c>
      <c r="E96" s="23"/>
      <c r="F96" s="158" t="str">
        <f>IF('VCP_BCI_2025 List'!F94="","",'Lista VCP_BCI_2025'!F94)</f>
        <v/>
      </c>
      <c r="G96" s="158" t="str">
        <f>IF('VCP_BCI_2025 List'!G94="","",'Lista VCP_BCI_2025'!G94)</f>
        <v/>
      </c>
      <c r="H96" s="93" t="str">
        <f>IF('VCP_BCI_2025 List'!H94="","",'Lista VCP_BCI_2025'!H94)</f>
        <v/>
      </c>
      <c r="I96" s="165" t="str">
        <f>IF('VCP_BCI_2025 List'!I94="","",'Lista VCP_BCI_2025'!I94)</f>
        <v/>
      </c>
      <c r="J96" s="254"/>
      <c r="K96" s="212" t="str">
        <f t="shared" si="5"/>
        <v>C</v>
      </c>
      <c r="L96" s="212" t="str">
        <f t="shared" si="0"/>
        <v/>
      </c>
      <c r="M96" s="212" t="str">
        <f>CONCATENATE(D96,F96)</f>
        <v>C</v>
      </c>
      <c r="N96" s="212" t="str">
        <f>CONCATENATE(D96,E96,F96)</f>
        <v>C</v>
      </c>
      <c r="O96" s="212" t="str">
        <f t="shared" si="3"/>
        <v>C</v>
      </c>
      <c r="P96" s="212" t="str">
        <f t="shared" si="4"/>
        <v>C</v>
      </c>
    </row>
    <row r="97" spans="2:16" ht="27" customHeight="1">
      <c r="B97" s="146" t="s">
        <v>116</v>
      </c>
      <c r="C97" s="26" t="s">
        <v>117</v>
      </c>
      <c r="D97" s="10" t="s">
        <v>90</v>
      </c>
      <c r="E97" s="23"/>
      <c r="F97" s="158" t="str">
        <f>IF('VCP_BCI_2025 List'!F95="","",'Lista VCP_BCI_2025'!F95)</f>
        <v/>
      </c>
      <c r="G97" s="158" t="str">
        <f>IF('VCP_BCI_2025 List'!G95="","",'Lista VCP_BCI_2025'!G95)</f>
        <v/>
      </c>
      <c r="H97" s="93" t="str">
        <f>IF('VCP_BCI_2025 List'!H95="","",'Lista VCP_BCI_2025'!H95)</f>
        <v/>
      </c>
      <c r="I97" s="165" t="str">
        <f>IF('VCP_BCI_2025 List'!I95="","",'Lista VCP_BCI_2025'!I95)</f>
        <v/>
      </c>
      <c r="J97" s="254"/>
      <c r="K97" s="212" t="str">
        <f t="shared" si="5"/>
        <v>C</v>
      </c>
      <c r="L97" s="212" t="str">
        <f t="shared" si="0"/>
        <v/>
      </c>
      <c r="M97" s="212" t="str">
        <f t="shared" si="1"/>
        <v>C</v>
      </c>
      <c r="N97" s="212" t="str">
        <f t="shared" si="2"/>
        <v>C</v>
      </c>
      <c r="O97" s="212" t="str">
        <f t="shared" si="3"/>
        <v>C</v>
      </c>
      <c r="P97" s="212" t="str">
        <f t="shared" si="4"/>
        <v>C</v>
      </c>
    </row>
    <row r="98" spans="2:16" ht="25.5">
      <c r="B98" s="146" t="s">
        <v>118</v>
      </c>
      <c r="C98" s="26" t="s">
        <v>119</v>
      </c>
      <c r="D98" s="10" t="s">
        <v>90</v>
      </c>
      <c r="E98" s="23"/>
      <c r="F98" s="158" t="str">
        <f>IF('VCP_BCI_2025 List'!F96="","",'Lista VCP_BCI_2025'!F96)</f>
        <v/>
      </c>
      <c r="G98" s="158" t="str">
        <f>IF('VCP_BCI_2025 List'!G96="","",'Lista VCP_BCI_2025'!G96)</f>
        <v/>
      </c>
      <c r="H98" s="93" t="str">
        <f>IF('VCP_BCI_2025 List'!H96="","",'Lista VCP_BCI_2025'!H96)</f>
        <v/>
      </c>
      <c r="I98" s="165" t="str">
        <f>IF('VCP_BCI_2025 List'!I96="","",'Lista VCP_BCI_2025'!I96)</f>
        <v/>
      </c>
      <c r="J98" s="254"/>
      <c r="K98" s="212" t="str">
        <f t="shared" si="5"/>
        <v>C</v>
      </c>
      <c r="L98" s="212" t="str">
        <f t="shared" si="0"/>
        <v/>
      </c>
      <c r="M98" s="212" t="str">
        <f t="shared" si="1"/>
        <v>C</v>
      </c>
      <c r="N98" s="212" t="str">
        <f t="shared" si="2"/>
        <v>C</v>
      </c>
      <c r="O98" s="212" t="str">
        <f t="shared" si="3"/>
        <v>C</v>
      </c>
      <c r="P98" s="212" t="str">
        <f t="shared" si="4"/>
        <v>C</v>
      </c>
    </row>
    <row r="99" spans="2:16" ht="25.5">
      <c r="B99" s="146" t="s">
        <v>120</v>
      </c>
      <c r="C99" s="26" t="s">
        <v>121</v>
      </c>
      <c r="D99" s="10" t="s">
        <v>90</v>
      </c>
      <c r="E99" s="23"/>
      <c r="F99" s="158" t="str">
        <f>IF('VCP_BCI_2025 List'!F97="","",'Lista VCP_BCI_2025'!F97)</f>
        <v/>
      </c>
      <c r="G99" s="158" t="str">
        <f>IF('VCP_BCI_2025 List'!G97="","",'Lista VCP_BCI_2025'!G97)</f>
        <v/>
      </c>
      <c r="H99" s="93" t="str">
        <f>IF('VCP_BCI_2025 List'!H97="","",'Lista VCP_BCI_2025'!H97)</f>
        <v/>
      </c>
      <c r="I99" s="165" t="str">
        <f>IF('VCP_BCI_2025 List'!I97="","",'Lista VCP_BCI_2025'!I97)</f>
        <v/>
      </c>
      <c r="J99" s="254"/>
      <c r="K99" s="212" t="str">
        <f t="shared" si="5"/>
        <v>C</v>
      </c>
      <c r="L99" s="212" t="str">
        <f t="shared" si="0"/>
        <v/>
      </c>
      <c r="M99" s="212" t="str">
        <f t="shared" si="1"/>
        <v>C</v>
      </c>
      <c r="N99" s="212" t="str">
        <f t="shared" si="2"/>
        <v>C</v>
      </c>
      <c r="O99" s="212" t="str">
        <f t="shared" si="3"/>
        <v>C</v>
      </c>
      <c r="P99" s="212" t="str">
        <f t="shared" si="4"/>
        <v>C</v>
      </c>
    </row>
    <row r="100" spans="2:16" ht="25.5">
      <c r="B100" s="146" t="s">
        <v>122</v>
      </c>
      <c r="C100" s="26" t="s">
        <v>123</v>
      </c>
      <c r="D100" s="10" t="s">
        <v>90</v>
      </c>
      <c r="E100" s="23"/>
      <c r="F100" s="158" t="str">
        <f>IF('VCP_BCI_2025 List'!F98="","",'Lista VCP_BCI_2025'!F98)</f>
        <v/>
      </c>
      <c r="G100" s="158" t="str">
        <f>IF('VCP_BCI_2025 List'!G98="","",'Lista VCP_BCI_2025'!G98)</f>
        <v/>
      </c>
      <c r="H100" s="93" t="str">
        <f>IF('VCP_BCI_2025 List'!H98="","",'Lista VCP_BCI_2025'!H98)</f>
        <v/>
      </c>
      <c r="I100" s="165" t="str">
        <f>IF('VCP_BCI_2025 List'!I98="","",'Lista VCP_BCI_2025'!I98)</f>
        <v/>
      </c>
      <c r="J100" s="254"/>
      <c r="K100" s="212" t="str">
        <f t="shared" si="5"/>
        <v>C</v>
      </c>
      <c r="L100" s="212" t="str">
        <f t="shared" si="0"/>
        <v/>
      </c>
      <c r="M100" s="212" t="str">
        <f t="shared" si="1"/>
        <v>C</v>
      </c>
      <c r="N100" s="212" t="str">
        <f t="shared" si="2"/>
        <v>C</v>
      </c>
      <c r="O100" s="212" t="str">
        <f t="shared" si="3"/>
        <v>C</v>
      </c>
      <c r="P100" s="212" t="str">
        <f t="shared" si="4"/>
        <v>C</v>
      </c>
    </row>
    <row r="101" spans="2:16" ht="25.5">
      <c r="B101" s="146" t="s">
        <v>124</v>
      </c>
      <c r="C101" s="26" t="s">
        <v>548</v>
      </c>
      <c r="D101" s="10" t="s">
        <v>90</v>
      </c>
      <c r="E101" s="23"/>
      <c r="F101" s="158" t="str">
        <f>IF('VCP_BCI_2025 List'!F99="","",'Lista VCP_BCI_2025'!F99)</f>
        <v/>
      </c>
      <c r="G101" s="158" t="str">
        <f>IF('VCP_BCI_2025 List'!G99="","",'Lista VCP_BCI_2025'!G99)</f>
        <v/>
      </c>
      <c r="H101" s="93" t="str">
        <f>IF('VCP_BCI_2025 List'!H99="","",'Lista VCP_BCI_2025'!H99)</f>
        <v/>
      </c>
      <c r="I101" s="165" t="str">
        <f>IF('VCP_BCI_2025 List'!I99="","",'Lista VCP_BCI_2025'!I99)</f>
        <v/>
      </c>
      <c r="J101" s="254"/>
      <c r="K101" s="212" t="str">
        <f t="shared" si="5"/>
        <v>C</v>
      </c>
      <c r="L101" s="212" t="str">
        <f t="shared" si="0"/>
        <v/>
      </c>
      <c r="M101" s="212" t="str">
        <f t="shared" si="1"/>
        <v>C</v>
      </c>
      <c r="N101" s="212" t="str">
        <f t="shared" si="2"/>
        <v>C</v>
      </c>
      <c r="O101" s="212" t="str">
        <f t="shared" si="3"/>
        <v>C</v>
      </c>
      <c r="P101" s="212" t="str">
        <f t="shared" si="4"/>
        <v>C</v>
      </c>
    </row>
    <row r="102" spans="2:16" ht="48" customHeight="1">
      <c r="B102" s="146" t="s">
        <v>126</v>
      </c>
      <c r="C102" s="26" t="s">
        <v>127</v>
      </c>
      <c r="D102" s="10" t="s">
        <v>90</v>
      </c>
      <c r="E102" s="23"/>
      <c r="F102" s="158" t="str">
        <f>IF('VCP_BCI_2025 List'!F100="","",'Lista VCP_BCI_2025'!F100)</f>
        <v/>
      </c>
      <c r="G102" s="158" t="str">
        <f>IF('VCP_BCI_2025 List'!G100="","",'Lista VCP_BCI_2025'!G100)</f>
        <v/>
      </c>
      <c r="H102" s="93" t="str">
        <f>IF('VCP_BCI_2025 List'!H100="","",'Lista VCP_BCI_2025'!H100)</f>
        <v/>
      </c>
      <c r="I102" s="165" t="str">
        <f>IF('VCP_BCI_2025 List'!I100="","",'Lista VCP_BCI_2025'!I100)</f>
        <v/>
      </c>
      <c r="J102" s="254"/>
      <c r="K102" s="212" t="str">
        <f t="shared" si="5"/>
        <v>C</v>
      </c>
      <c r="L102" s="212" t="str">
        <f t="shared" si="0"/>
        <v/>
      </c>
      <c r="M102" s="212" t="str">
        <f t="shared" si="1"/>
        <v>C</v>
      </c>
      <c r="N102" s="212" t="str">
        <f t="shared" si="2"/>
        <v>C</v>
      </c>
      <c r="O102" s="212" t="str">
        <f t="shared" si="3"/>
        <v>C</v>
      </c>
      <c r="P102" s="212" t="str">
        <f t="shared" si="4"/>
        <v>C</v>
      </c>
    </row>
    <row r="103" spans="2:16" ht="36.75" customHeight="1">
      <c r="B103" s="146" t="s">
        <v>128</v>
      </c>
      <c r="C103" s="26" t="s">
        <v>549</v>
      </c>
      <c r="D103" s="10" t="s">
        <v>90</v>
      </c>
      <c r="E103" s="23"/>
      <c r="F103" s="158" t="str">
        <f>IF('VCP_BCI_2025 List'!F101="","",'Lista VCP_BCI_2025'!F101)</f>
        <v/>
      </c>
      <c r="G103" s="158" t="str">
        <f>IF('VCP_BCI_2025 List'!G101="","",'Lista VCP_BCI_2025'!G101)</f>
        <v/>
      </c>
      <c r="H103" s="93" t="str">
        <f>IF('VCP_BCI_2025 List'!H101="","",'Lista VCP_BCI_2025'!H101)</f>
        <v/>
      </c>
      <c r="I103" s="165" t="str">
        <f>IF('VCP_BCI_2025 List'!I101="","",'Lista VCP_BCI_2025'!I101)</f>
        <v/>
      </c>
      <c r="J103" s="254"/>
      <c r="K103" s="212" t="str">
        <f t="shared" si="5"/>
        <v>C</v>
      </c>
      <c r="L103" s="212" t="str">
        <f t="shared" si="0"/>
        <v/>
      </c>
      <c r="M103" s="212" t="str">
        <f t="shared" si="1"/>
        <v>C</v>
      </c>
      <c r="N103" s="212" t="str">
        <f t="shared" si="2"/>
        <v>C</v>
      </c>
      <c r="O103" s="212" t="str">
        <f t="shared" si="3"/>
        <v>C</v>
      </c>
      <c r="P103" s="212" t="str">
        <f t="shared" si="4"/>
        <v>C</v>
      </c>
    </row>
    <row r="104" spans="2:16" ht="36.75" customHeight="1">
      <c r="B104" s="146" t="s">
        <v>130</v>
      </c>
      <c r="C104" s="26" t="s">
        <v>131</v>
      </c>
      <c r="D104" s="10" t="s">
        <v>90</v>
      </c>
      <c r="E104" s="183" t="s">
        <v>91</v>
      </c>
      <c r="F104" s="158" t="str">
        <f>IF('VCP_BCI_2025 List'!F102="","",'Lista VCP_BCI_2025'!F102)</f>
        <v/>
      </c>
      <c r="G104" s="158" t="str">
        <f>IF('VCP_BCI_2025 List'!G102="","",'Lista VCP_BCI_2025'!G102)</f>
        <v/>
      </c>
      <c r="H104" s="93" t="str">
        <f>IF('VCP_BCI_2025 List'!H102="","",'Lista VCP_BCI_2025'!H102)</f>
        <v/>
      </c>
      <c r="I104" s="165" t="str">
        <f>IF('VCP_BCI_2025 List'!I102="","",'Lista VCP_BCI_2025'!I102)</f>
        <v/>
      </c>
      <c r="J104" s="254"/>
      <c r="K104" s="212" t="str">
        <f t="shared" si="5"/>
        <v>C</v>
      </c>
      <c r="L104" s="212" t="str">
        <f t="shared" si="0"/>
        <v>CMP</v>
      </c>
      <c r="M104" s="212" t="str">
        <f t="shared" si="1"/>
        <v>C</v>
      </c>
      <c r="N104" s="212" t="str">
        <f t="shared" si="2"/>
        <v>CCMP</v>
      </c>
      <c r="O104" s="212" t="str">
        <f t="shared" si="3"/>
        <v>C</v>
      </c>
      <c r="P104" s="212" t="str">
        <f t="shared" si="4"/>
        <v>CCMP</v>
      </c>
    </row>
    <row r="105" spans="2:16" ht="38.25">
      <c r="B105" s="146" t="s">
        <v>132</v>
      </c>
      <c r="C105" s="185" t="s">
        <v>133</v>
      </c>
      <c r="D105" s="10" t="s">
        <v>90</v>
      </c>
      <c r="E105" s="100"/>
      <c r="F105" s="158" t="str">
        <f>IF('VCP_BCI_2025 List'!F103="","",'Lista VCP_BCI_2025'!F103)</f>
        <v/>
      </c>
      <c r="G105" s="158" t="str">
        <f>IF('VCP_BCI_2025 List'!G103="","",'Lista VCP_BCI_2025'!G103)</f>
        <v/>
      </c>
      <c r="H105" s="93" t="str">
        <f>IF('VCP_BCI_2025 List'!H103="","",'Lista VCP_BCI_2025'!H103)</f>
        <v/>
      </c>
      <c r="I105" s="165" t="str">
        <f>IF('VCP_BCI_2025 List'!I103="","",'Lista VCP_BCI_2025'!I103)</f>
        <v/>
      </c>
      <c r="J105" s="254"/>
      <c r="K105" s="212" t="str">
        <f t="shared" si="5"/>
        <v>C</v>
      </c>
      <c r="L105" s="212" t="str">
        <f t="shared" si="0"/>
        <v/>
      </c>
      <c r="M105" s="212" t="str">
        <f t="shared" si="1"/>
        <v>C</v>
      </c>
      <c r="N105" s="212" t="str">
        <f t="shared" si="2"/>
        <v>C</v>
      </c>
      <c r="O105" s="212" t="str">
        <f t="shared" si="3"/>
        <v>C</v>
      </c>
      <c r="P105" s="212" t="str">
        <f t="shared" si="4"/>
        <v>C</v>
      </c>
    </row>
    <row r="106" spans="2:16" ht="25.5">
      <c r="B106" s="147" t="s">
        <v>134</v>
      </c>
      <c r="C106" s="26" t="s">
        <v>135</v>
      </c>
      <c r="D106" s="10" t="s">
        <v>90</v>
      </c>
      <c r="E106" s="119"/>
      <c r="F106" s="158" t="str">
        <f>IF('VCP_BCI_2025 List'!F104="","",'Lista VCP_BCI_2025'!F104)</f>
        <v/>
      </c>
      <c r="G106" s="158" t="str">
        <f>IF('VCP_BCI_2025 List'!G104="","",'Lista VCP_BCI_2025'!G104)</f>
        <v/>
      </c>
      <c r="H106" s="93" t="str">
        <f>IF('VCP_BCI_2025 List'!H104="","",'Lista VCP_BCI_2025'!H104)</f>
        <v/>
      </c>
      <c r="I106" s="165" t="str">
        <f>IF('VCP_BCI_2025 List'!I104="","",'Lista VCP_BCI_2025'!I104)</f>
        <v/>
      </c>
      <c r="J106" s="254"/>
      <c r="K106" s="212" t="str">
        <f t="shared" si="5"/>
        <v>C</v>
      </c>
      <c r="L106" s="212" t="str">
        <f t="shared" si="0"/>
        <v/>
      </c>
      <c r="M106" s="212" t="str">
        <f t="shared" si="1"/>
        <v>C</v>
      </c>
      <c r="N106" s="212" t="str">
        <f t="shared" si="2"/>
        <v>C</v>
      </c>
      <c r="O106" s="212" t="str">
        <f t="shared" si="3"/>
        <v>C</v>
      </c>
      <c r="P106" s="212" t="str">
        <f t="shared" si="4"/>
        <v>C</v>
      </c>
    </row>
    <row r="107" spans="2:16" ht="38.25">
      <c r="B107" s="146" t="s">
        <v>136</v>
      </c>
      <c r="C107" s="26" t="s">
        <v>137</v>
      </c>
      <c r="D107" s="10" t="s">
        <v>90</v>
      </c>
      <c r="E107" s="119" t="s">
        <v>91</v>
      </c>
      <c r="F107" s="158" t="str">
        <f>IF('VCP_BCI_2025 List'!F105="","",'Lista VCP_BCI_2025'!F105)</f>
        <v/>
      </c>
      <c r="G107" s="158" t="str">
        <f>IF('VCP_BCI_2025 List'!G105="","",'Lista VCP_BCI_2025'!G105)</f>
        <v/>
      </c>
      <c r="H107" s="93" t="str">
        <f>IF('VCP_BCI_2025 List'!H105="","",'Lista VCP_BCI_2025'!H105)</f>
        <v/>
      </c>
      <c r="I107" s="165" t="str">
        <f>IF('VCP_BCI_2025 List'!I105="","",'Lista VCP_BCI_2025'!I105)</f>
        <v/>
      </c>
      <c r="J107" s="254"/>
      <c r="K107" s="212" t="str">
        <f t="shared" si="5"/>
        <v>C</v>
      </c>
      <c r="L107" s="212" t="str">
        <f t="shared" si="0"/>
        <v>CMP</v>
      </c>
      <c r="M107" s="212" t="str">
        <f t="shared" si="1"/>
        <v>C</v>
      </c>
      <c r="N107" s="212" t="str">
        <f t="shared" si="2"/>
        <v>CCMP</v>
      </c>
      <c r="O107" s="212" t="str">
        <f t="shared" si="3"/>
        <v>C</v>
      </c>
      <c r="P107" s="212" t="str">
        <f t="shared" si="4"/>
        <v>CCMP</v>
      </c>
    </row>
    <row r="108" spans="2:16" ht="33" customHeight="1">
      <c r="B108" s="146" t="s">
        <v>138</v>
      </c>
      <c r="C108" s="26" t="s">
        <v>550</v>
      </c>
      <c r="D108" s="10" t="s">
        <v>90</v>
      </c>
      <c r="E108" s="119" t="s">
        <v>91</v>
      </c>
      <c r="F108" s="158" t="str">
        <f>IF('VCP_BCI_2025 List'!F106="","",'Lista VCP_BCI_2025'!F106)</f>
        <v/>
      </c>
      <c r="G108" s="158" t="str">
        <f>IF('VCP_BCI_2025 List'!G106="","",'Lista VCP_BCI_2025'!G106)</f>
        <v/>
      </c>
      <c r="H108" s="93" t="str">
        <f>IF('VCP_BCI_2025 List'!H106="","",'Lista VCP_BCI_2025'!H106)</f>
        <v/>
      </c>
      <c r="I108" s="165" t="str">
        <f>IF('VCP_BCI_2025 List'!I106="","",'Lista VCP_BCI_2025'!I106)</f>
        <v/>
      </c>
      <c r="J108" s="254"/>
      <c r="K108" s="212" t="str">
        <f t="shared" si="5"/>
        <v>C</v>
      </c>
      <c r="L108" s="212" t="str">
        <f t="shared" si="0"/>
        <v>CMP</v>
      </c>
      <c r="M108" s="212" t="str">
        <f t="shared" si="1"/>
        <v>C</v>
      </c>
      <c r="N108" s="212" t="str">
        <f t="shared" si="2"/>
        <v>CCMP</v>
      </c>
      <c r="O108" s="212" t="str">
        <f t="shared" si="3"/>
        <v>C</v>
      </c>
      <c r="P108" s="212" t="str">
        <f t="shared" si="4"/>
        <v>CCMP</v>
      </c>
    </row>
    <row r="109" spans="2:16" ht="38.25">
      <c r="B109" s="146" t="s">
        <v>140</v>
      </c>
      <c r="C109" s="26" t="s">
        <v>141</v>
      </c>
      <c r="D109" s="10" t="s">
        <v>90</v>
      </c>
      <c r="E109" s="119"/>
      <c r="F109" s="158" t="str">
        <f>IF('VCP_BCI_2025 List'!F107="","",'Lista VCP_BCI_2025'!F107)</f>
        <v/>
      </c>
      <c r="G109" s="158" t="str">
        <f>IF('VCP_BCI_2025 List'!G107="","",'Lista VCP_BCI_2025'!G107)</f>
        <v/>
      </c>
      <c r="H109" s="93" t="str">
        <f>IF('VCP_BCI_2025 List'!H107="","",'Lista VCP_BCI_2025'!H107)</f>
        <v/>
      </c>
      <c r="I109" s="165" t="str">
        <f>IF('VCP_BCI_2025 List'!I107="","",'Lista VCP_BCI_2025'!I107)</f>
        <v/>
      </c>
      <c r="J109" s="254"/>
      <c r="K109" s="212" t="str">
        <f t="shared" si="5"/>
        <v>C</v>
      </c>
      <c r="L109" s="212" t="str">
        <f t="shared" si="0"/>
        <v/>
      </c>
      <c r="M109" s="212" t="str">
        <f t="shared" si="1"/>
        <v>C</v>
      </c>
      <c r="N109" s="212" t="str">
        <f t="shared" si="2"/>
        <v>C</v>
      </c>
      <c r="O109" s="212" t="str">
        <f t="shared" si="3"/>
        <v>C</v>
      </c>
      <c r="P109" s="212" t="str">
        <f t="shared" si="4"/>
        <v>C</v>
      </c>
    </row>
    <row r="110" spans="2:16" ht="38.25">
      <c r="B110" s="146" t="s">
        <v>142</v>
      </c>
      <c r="C110" s="26" t="s">
        <v>143</v>
      </c>
      <c r="D110" s="10" t="s">
        <v>90</v>
      </c>
      <c r="E110" s="119" t="s">
        <v>91</v>
      </c>
      <c r="F110" s="158" t="str">
        <f>IF('VCP_BCI_2025 List'!F108="","",'Lista VCP_BCI_2025'!F108)</f>
        <v/>
      </c>
      <c r="G110" s="158" t="str">
        <f>IF('VCP_BCI_2025 List'!G108="","",'Lista VCP_BCI_2025'!G108)</f>
        <v/>
      </c>
      <c r="H110" s="93" t="str">
        <f>IF('VCP_BCI_2025 List'!H108="","",'Lista VCP_BCI_2025'!H108)</f>
        <v/>
      </c>
      <c r="I110" s="165" t="str">
        <f>IF('VCP_BCI_2025 List'!I108="","",'Lista VCP_BCI_2025'!I108)</f>
        <v/>
      </c>
      <c r="J110" s="254"/>
      <c r="K110" s="212" t="str">
        <f t="shared" si="5"/>
        <v>C</v>
      </c>
      <c r="L110" s="212" t="str">
        <f t="shared" si="0"/>
        <v>CMP</v>
      </c>
      <c r="M110" s="212" t="str">
        <f t="shared" si="1"/>
        <v>C</v>
      </c>
      <c r="N110" s="212" t="str">
        <f t="shared" si="2"/>
        <v>CCMP</v>
      </c>
      <c r="O110" s="212" t="str">
        <f t="shared" si="3"/>
        <v>C</v>
      </c>
      <c r="P110" s="212" t="str">
        <f t="shared" si="4"/>
        <v>CCMP</v>
      </c>
    </row>
    <row r="111" spans="2:16" ht="61.5" customHeight="1">
      <c r="B111" s="146" t="s">
        <v>144</v>
      </c>
      <c r="C111" s="26" t="s">
        <v>145</v>
      </c>
      <c r="D111" s="10" t="s">
        <v>90</v>
      </c>
      <c r="E111" s="119" t="s">
        <v>91</v>
      </c>
      <c r="F111" s="158" t="str">
        <f>IF('VCP_BCI_2025 List'!F109="","",'Lista VCP_BCI_2025'!F109)</f>
        <v/>
      </c>
      <c r="G111" s="158" t="str">
        <f>IF('VCP_BCI_2025 List'!G109="","",'Lista VCP_BCI_2025'!G109)</f>
        <v/>
      </c>
      <c r="H111" s="93" t="str">
        <f>IF('VCP_BCI_2025 List'!H109="","",'Lista VCP_BCI_2025'!H109)</f>
        <v/>
      </c>
      <c r="I111" s="165" t="str">
        <f>IF('VCP_BCI_2025 List'!I109="","",'Lista VCP_BCI_2025'!I109)</f>
        <v/>
      </c>
      <c r="J111" s="254"/>
      <c r="K111" s="212" t="str">
        <f t="shared" si="5"/>
        <v>C</v>
      </c>
      <c r="L111" s="212" t="str">
        <f t="shared" si="0"/>
        <v>CMP</v>
      </c>
      <c r="M111" s="212" t="str">
        <f t="shared" si="1"/>
        <v>C</v>
      </c>
      <c r="N111" s="212" t="str">
        <f t="shared" si="2"/>
        <v>CCMP</v>
      </c>
      <c r="O111" s="212" t="str">
        <f t="shared" si="3"/>
        <v>C</v>
      </c>
      <c r="P111" s="212" t="str">
        <f t="shared" si="4"/>
        <v>CCMP</v>
      </c>
    </row>
    <row r="112" spans="2:16" ht="57" customHeight="1">
      <c r="B112" s="146" t="s">
        <v>146</v>
      </c>
      <c r="C112" s="26" t="s">
        <v>147</v>
      </c>
      <c r="D112" s="10" t="s">
        <v>90</v>
      </c>
      <c r="E112" s="119" t="s">
        <v>91</v>
      </c>
      <c r="F112" s="158" t="str">
        <f>IF('VCP_BCI_2025 List'!F110="","",'Lista VCP_BCI_2025'!F110)</f>
        <v/>
      </c>
      <c r="G112" s="158" t="str">
        <f>IF('VCP_BCI_2025 List'!G110="","",'Lista VCP_BCI_2025'!G110)</f>
        <v/>
      </c>
      <c r="H112" s="93" t="str">
        <f>IF('VCP_BCI_2025 List'!H110="","",'Lista VCP_BCI_2025'!H110)</f>
        <v/>
      </c>
      <c r="I112" s="165" t="str">
        <f>IF('VCP_BCI_2025 List'!I110="","",'Lista VCP_BCI_2025'!I110)</f>
        <v/>
      </c>
      <c r="J112" s="254"/>
      <c r="K112" s="212" t="str">
        <f t="shared" si="5"/>
        <v>C</v>
      </c>
      <c r="L112" s="212" t="str">
        <f t="shared" si="0"/>
        <v>CMP</v>
      </c>
      <c r="M112" s="212" t="str">
        <f t="shared" si="1"/>
        <v>C</v>
      </c>
      <c r="N112" s="212" t="str">
        <f t="shared" si="2"/>
        <v>CCMP</v>
      </c>
      <c r="O112" s="212" t="str">
        <f t="shared" si="3"/>
        <v>C</v>
      </c>
      <c r="P112" s="212" t="str">
        <f t="shared" si="4"/>
        <v>CCMP</v>
      </c>
    </row>
    <row r="113" spans="2:29" ht="57" customHeight="1">
      <c r="B113" s="146" t="s">
        <v>148</v>
      </c>
      <c r="C113" s="26" t="s">
        <v>149</v>
      </c>
      <c r="D113" s="10" t="s">
        <v>90</v>
      </c>
      <c r="E113" s="119"/>
      <c r="F113" s="158" t="s">
        <v>551</v>
      </c>
      <c r="G113" s="158"/>
      <c r="H113" s="93"/>
      <c r="I113" s="165"/>
      <c r="J113" s="254"/>
      <c r="K113" s="212" t="str">
        <f t="shared" ref="K113:K115" si="6">CONCATENATE(D113,H113)</f>
        <v>C</v>
      </c>
      <c r="L113" s="212" t="str">
        <f t="shared" ref="L113:L115" si="7">CONCATENATE(E113,H113)</f>
        <v/>
      </c>
      <c r="M113" s="212" t="str">
        <f t="shared" ref="M113:M115" si="8">CONCATENATE(D113,F113)</f>
        <v>Cx</v>
      </c>
      <c r="N113" s="212" t="str">
        <f t="shared" ref="N113:N115" si="9">CONCATENATE(D113,E113,F113)</f>
        <v>Cx</v>
      </c>
      <c r="O113" s="212" t="str">
        <f t="shared" ref="O113:O115" si="10">CONCATENATE(D113,G113)</f>
        <v>C</v>
      </c>
      <c r="P113" s="212" t="str">
        <f t="shared" ref="P113:P115" si="11">CONCATENATE(D113,E113,G113)</f>
        <v>C</v>
      </c>
    </row>
    <row r="114" spans="2:29" ht="57" customHeight="1">
      <c r="B114" s="146" t="s">
        <v>150</v>
      </c>
      <c r="C114" s="26" t="s">
        <v>151</v>
      </c>
      <c r="D114" s="10" t="s">
        <v>90</v>
      </c>
      <c r="E114" s="119"/>
      <c r="F114" s="158" t="s">
        <v>551</v>
      </c>
      <c r="G114" s="158"/>
      <c r="H114" s="93"/>
      <c r="I114" s="165"/>
      <c r="J114" s="254"/>
      <c r="K114" s="212" t="str">
        <f t="shared" si="6"/>
        <v>C</v>
      </c>
      <c r="L114" s="212" t="str">
        <f t="shared" si="7"/>
        <v/>
      </c>
      <c r="M114" s="212" t="str">
        <f t="shared" si="8"/>
        <v>Cx</v>
      </c>
      <c r="N114" s="212" t="str">
        <f t="shared" si="9"/>
        <v>Cx</v>
      </c>
      <c r="O114" s="212" t="str">
        <f t="shared" si="10"/>
        <v>C</v>
      </c>
      <c r="P114" s="212" t="str">
        <f t="shared" si="11"/>
        <v>C</v>
      </c>
    </row>
    <row r="115" spans="2:29" ht="57" customHeight="1">
      <c r="B115" s="146" t="s">
        <v>152</v>
      </c>
      <c r="C115" s="26" t="s">
        <v>153</v>
      </c>
      <c r="D115" s="10" t="s">
        <v>90</v>
      </c>
      <c r="E115" s="119"/>
      <c r="F115" s="158" t="s">
        <v>551</v>
      </c>
      <c r="G115" s="158"/>
      <c r="H115" s="93"/>
      <c r="I115" s="165"/>
      <c r="J115" s="254"/>
      <c r="K115" s="212" t="str">
        <f t="shared" si="6"/>
        <v>C</v>
      </c>
      <c r="L115" s="212" t="str">
        <f t="shared" si="7"/>
        <v/>
      </c>
      <c r="M115" s="212" t="str">
        <f t="shared" si="8"/>
        <v>Cx</v>
      </c>
      <c r="N115" s="212" t="str">
        <f t="shared" si="9"/>
        <v>Cx</v>
      </c>
      <c r="O115" s="212" t="str">
        <f t="shared" si="10"/>
        <v>C</v>
      </c>
      <c r="P115" s="212" t="str">
        <f t="shared" si="11"/>
        <v>C</v>
      </c>
    </row>
    <row r="116" spans="2:29" ht="15">
      <c r="B116"/>
      <c r="C116"/>
      <c r="D116"/>
      <c r="E116"/>
      <c r="F116"/>
      <c r="G116"/>
      <c r="H116"/>
      <c r="I116"/>
      <c r="J116" s="254"/>
      <c r="K116" s="212" t="str">
        <f t="shared" si="5"/>
        <v/>
      </c>
      <c r="L116" s="212" t="str">
        <f t="shared" si="0"/>
        <v/>
      </c>
      <c r="M116" s="212" t="str">
        <f t="shared" si="1"/>
        <v/>
      </c>
      <c r="N116" s="212" t="str">
        <f t="shared" si="2"/>
        <v/>
      </c>
      <c r="O116" s="212" t="str">
        <f t="shared" si="3"/>
        <v/>
      </c>
      <c r="P116" s="212" t="str">
        <f t="shared" si="4"/>
        <v/>
      </c>
    </row>
    <row r="117" spans="2:29" ht="14.25" customHeight="1">
      <c r="B117"/>
      <c r="C117"/>
      <c r="D117"/>
      <c r="E117"/>
      <c r="F117"/>
      <c r="G117"/>
      <c r="H117"/>
      <c r="I117"/>
      <c r="J117" s="254"/>
      <c r="K117" s="212" t="str">
        <f t="shared" si="5"/>
        <v/>
      </c>
      <c r="L117" s="212" t="str">
        <f t="shared" si="0"/>
        <v/>
      </c>
      <c r="M117" s="212" t="str">
        <f t="shared" si="1"/>
        <v/>
      </c>
      <c r="N117" s="212" t="str">
        <f t="shared" si="2"/>
        <v/>
      </c>
      <c r="O117" s="212" t="str">
        <f t="shared" si="3"/>
        <v/>
      </c>
      <c r="P117" s="212" t="str">
        <f t="shared" si="4"/>
        <v/>
      </c>
    </row>
    <row r="118" spans="2:29" ht="15">
      <c r="B118"/>
      <c r="C118"/>
      <c r="D118"/>
      <c r="E118"/>
      <c r="F118"/>
      <c r="G118"/>
      <c r="H118"/>
      <c r="I118"/>
      <c r="J118" s="254"/>
      <c r="K118" s="212" t="str">
        <f t="shared" si="5"/>
        <v/>
      </c>
      <c r="L118" s="212" t="str">
        <f t="shared" si="0"/>
        <v/>
      </c>
      <c r="M118" s="212" t="str">
        <f t="shared" si="1"/>
        <v/>
      </c>
      <c r="N118" s="212" t="str">
        <f t="shared" si="2"/>
        <v/>
      </c>
      <c r="O118" s="212" t="str">
        <f t="shared" si="3"/>
        <v/>
      </c>
      <c r="P118" s="212" t="str">
        <f t="shared" si="4"/>
        <v/>
      </c>
    </row>
    <row r="119" spans="2:29" ht="12.75" customHeight="1">
      <c r="B119" s="54"/>
      <c r="C119" s="120"/>
      <c r="D119" s="84"/>
      <c r="H119" s="84"/>
      <c r="I119" s="85"/>
      <c r="J119" s="254"/>
    </row>
    <row r="121" spans="2:29" ht="12.75" customHeight="1">
      <c r="B121" s="54"/>
      <c r="C121" s="68" t="s">
        <v>154</v>
      </c>
      <c r="D121" s="70"/>
      <c r="E121" s="101"/>
      <c r="F121" s="70"/>
      <c r="G121" s="71"/>
      <c r="H121" s="28"/>
      <c r="I121" s="83"/>
      <c r="K121" s="208"/>
      <c r="L121" s="208"/>
      <c r="M121" s="208"/>
      <c r="N121" s="208"/>
      <c r="O121" s="208"/>
      <c r="P121" s="208"/>
    </row>
    <row r="122" spans="2:29" ht="12.75" customHeight="1">
      <c r="B122" s="54"/>
      <c r="C122" s="66" t="s">
        <v>155</v>
      </c>
      <c r="D122" s="65"/>
      <c r="E122" s="110"/>
      <c r="F122" s="280">
        <f>COUNTIF(K133:K134,"C")</f>
        <v>2</v>
      </c>
      <c r="G122" s="281"/>
      <c r="H122" s="28"/>
      <c r="I122" s="121"/>
      <c r="K122" s="208"/>
      <c r="L122" s="208"/>
      <c r="M122" s="208"/>
      <c r="N122" s="208"/>
      <c r="O122" s="208"/>
      <c r="P122" s="208"/>
    </row>
    <row r="123" spans="2:29">
      <c r="B123" s="54"/>
      <c r="C123" s="66" t="s">
        <v>81</v>
      </c>
      <c r="D123" s="65"/>
      <c r="E123" s="110"/>
      <c r="F123" s="280">
        <f>COUNTIF(M133:M134,"CX")</f>
        <v>0</v>
      </c>
      <c r="G123" s="281"/>
      <c r="H123" s="28"/>
      <c r="I123" s="121"/>
    </row>
    <row r="124" spans="2:29">
      <c r="B124" s="54"/>
      <c r="C124" s="66" t="s">
        <v>82</v>
      </c>
      <c r="D124" s="65"/>
      <c r="E124" s="110"/>
      <c r="F124" s="280">
        <f>COUNTIF(O133:O134,"CX")</f>
        <v>0</v>
      </c>
      <c r="G124" s="281"/>
      <c r="H124" s="28"/>
      <c r="I124" s="121"/>
    </row>
    <row r="125" spans="2:29">
      <c r="B125" s="54"/>
      <c r="C125" s="66" t="s">
        <v>83</v>
      </c>
      <c r="D125" s="65"/>
      <c r="E125" s="110"/>
      <c r="F125" s="280">
        <f>F122-SUM(F123:G124)</f>
        <v>2</v>
      </c>
      <c r="G125" s="281"/>
      <c r="H125" s="28"/>
      <c r="I125" s="121"/>
    </row>
    <row r="126" spans="2:29" s="7" customFormat="1">
      <c r="B126" s="4"/>
      <c r="C126" s="67" t="s">
        <v>84</v>
      </c>
      <c r="D126" s="64"/>
      <c r="E126" s="112"/>
      <c r="F126" s="282">
        <f>F123/F122</f>
        <v>0</v>
      </c>
      <c r="G126" s="283"/>
      <c r="H126" s="27"/>
      <c r="I126" s="121"/>
      <c r="J126" s="6" t="str">
        <f>IF(F126&gt;=85%,"Aprovado","Reprovado")</f>
        <v>Reprovado</v>
      </c>
      <c r="K126" s="213"/>
      <c r="L126" s="213"/>
      <c r="M126" s="213"/>
      <c r="N126" s="213"/>
      <c r="O126" s="213"/>
      <c r="P126" s="213"/>
      <c r="Q126" s="209"/>
      <c r="R126" s="209"/>
      <c r="S126" s="209"/>
      <c r="T126" s="209"/>
      <c r="U126" s="209"/>
      <c r="V126" s="209"/>
      <c r="W126" s="209"/>
      <c r="X126" s="209"/>
      <c r="Y126" s="209"/>
      <c r="Z126" s="6"/>
      <c r="AA126" s="6"/>
      <c r="AB126" s="273"/>
      <c r="AC126" s="6"/>
    </row>
    <row r="127" spans="2:29">
      <c r="B127" s="54"/>
      <c r="C127" s="58"/>
      <c r="D127" s="28"/>
      <c r="E127" s="54"/>
      <c r="F127" s="28"/>
      <c r="G127" s="28"/>
      <c r="H127" s="28"/>
      <c r="I127" s="121"/>
    </row>
    <row r="128" spans="2:29">
      <c r="B128" s="54"/>
      <c r="C128" s="1"/>
      <c r="D128" s="1"/>
      <c r="E128" s="54"/>
      <c r="F128" s="284" t="s">
        <v>86</v>
      </c>
      <c r="G128" s="285"/>
      <c r="H128" s="1"/>
      <c r="I128" s="121"/>
    </row>
    <row r="129" spans="2:29">
      <c r="B129" s="54"/>
      <c r="C129" s="69" t="s">
        <v>156</v>
      </c>
      <c r="D129" s="70"/>
      <c r="E129" s="102"/>
      <c r="F129" s="276" t="str">
        <f>IF(F126&lt;$AB$4,"REPROVADO",IF(F126&lt;100%,"REPROVADO","APROVADO"))</f>
        <v>REPROVADO</v>
      </c>
      <c r="G129" s="277"/>
      <c r="H129" s="28"/>
      <c r="I129" s="121"/>
    </row>
    <row r="131" spans="2:29">
      <c r="B131" s="2"/>
      <c r="D131" s="9"/>
      <c r="F131" s="33" t="s">
        <v>88</v>
      </c>
      <c r="G131" s="34"/>
      <c r="H131" s="9"/>
    </row>
    <row r="132" spans="2:29" ht="13.5">
      <c r="B132" s="42"/>
      <c r="C132" s="33" t="s">
        <v>157</v>
      </c>
      <c r="D132" s="11" t="s">
        <v>90</v>
      </c>
      <c r="E132" s="30" t="s">
        <v>91</v>
      </c>
      <c r="F132" s="20" t="s">
        <v>65</v>
      </c>
      <c r="G132" s="20" t="s">
        <v>66</v>
      </c>
      <c r="H132" s="20" t="s">
        <v>92</v>
      </c>
      <c r="I132" s="12" t="s">
        <v>93</v>
      </c>
      <c r="J132" s="254"/>
      <c r="K132" s="215" t="s">
        <v>557</v>
      </c>
      <c r="L132" s="215" t="s">
        <v>558</v>
      </c>
      <c r="M132" s="215" t="s">
        <v>559</v>
      </c>
      <c r="N132" s="215" t="s">
        <v>560</v>
      </c>
      <c r="O132" s="215" t="s">
        <v>561</v>
      </c>
      <c r="P132" s="215" t="s">
        <v>562</v>
      </c>
    </row>
    <row r="133" spans="2:29" ht="49.5" customHeight="1">
      <c r="B133" s="42" t="s">
        <v>158</v>
      </c>
      <c r="C133" s="22" t="s">
        <v>159</v>
      </c>
      <c r="D133" s="10" t="s">
        <v>90</v>
      </c>
      <c r="E133" s="10" t="s">
        <v>91</v>
      </c>
      <c r="F133" s="13"/>
      <c r="G133" s="13" t="str">
        <f>IF('VCP_BCI_2025 List'!G128="","",'Lista VCP_BCI_2025'!G128)</f>
        <v/>
      </c>
      <c r="H133" s="93" t="str">
        <f>IF('VCP_BCI_2025 List'!H128="","",'Lista VCP_BCI_2025'!H128)</f>
        <v/>
      </c>
      <c r="I133" s="165" t="str">
        <f>IF('VCP_BCI_2025 List'!I128="","",'Lista VCP_BCI_2025'!I128)</f>
        <v/>
      </c>
      <c r="J133" s="254"/>
      <c r="K133" s="212" t="str">
        <f>CONCATENATE(D133,H133)</f>
        <v>C</v>
      </c>
      <c r="L133" s="212" t="str">
        <f>CONCATENATE(E133,H133)</f>
        <v>CMP</v>
      </c>
      <c r="M133" s="212" t="str">
        <f>CONCATENATE(D133,F133)</f>
        <v>C</v>
      </c>
      <c r="N133" s="212" t="str">
        <f>CONCATENATE(D133,E133,F133)</f>
        <v>CCMP</v>
      </c>
      <c r="O133" s="212" t="str">
        <f>CONCATENATE(D133,G133)</f>
        <v>C</v>
      </c>
      <c r="P133" s="212" t="str">
        <f>CONCATENATE(D133,E133,G133)</f>
        <v>CCMP</v>
      </c>
    </row>
    <row r="134" spans="2:29" ht="36" customHeight="1">
      <c r="B134" s="42" t="s">
        <v>160</v>
      </c>
      <c r="C134" s="22" t="s">
        <v>161</v>
      </c>
      <c r="D134" s="10" t="s">
        <v>90</v>
      </c>
      <c r="E134" s="23" t="s">
        <v>91</v>
      </c>
      <c r="F134" s="13"/>
      <c r="G134" s="13"/>
      <c r="H134" s="93" t="str">
        <f>IF('VCP_BCI_2025 List'!H129="","",'Lista VCP_BCI_2025'!H129)</f>
        <v/>
      </c>
      <c r="I134" s="165" t="str">
        <f>IF('VCP_BCI_2025 List'!I129="","",'Lista VCP_BCI_2025'!I129)</f>
        <v/>
      </c>
      <c r="J134" s="254"/>
      <c r="K134" s="212" t="str">
        <f t="shared" ref="K134" si="12">CONCATENATE(D134,H134)</f>
        <v>C</v>
      </c>
      <c r="L134" s="212" t="str">
        <f t="shared" ref="L134" si="13">CONCATENATE(E134,H134)</f>
        <v>CMP</v>
      </c>
      <c r="M134" s="212" t="str">
        <f t="shared" ref="M134" si="14">CONCATENATE(D134,F134)</f>
        <v>C</v>
      </c>
      <c r="N134" s="212" t="str">
        <f t="shared" ref="N134" si="15">CONCATENATE(D134,E134,F134)</f>
        <v>CCMP</v>
      </c>
      <c r="O134" s="212" t="str">
        <f t="shared" ref="O134" si="16">CONCATENATE(D134,G134)</f>
        <v>C</v>
      </c>
      <c r="P134" s="212" t="str">
        <f t="shared" ref="P134" si="17">CONCATENATE(D134,E134,G134)</f>
        <v>CCMP</v>
      </c>
    </row>
    <row r="135" spans="2:29" ht="15">
      <c r="B135" s="54"/>
      <c r="C135" s="120" t="s">
        <v>162</v>
      </c>
      <c r="D135" s="84"/>
      <c r="H135" s="84"/>
      <c r="I135" s="85"/>
      <c r="J135" s="254"/>
    </row>
    <row r="137" spans="2:29">
      <c r="B137" s="54"/>
      <c r="C137" s="148" t="s">
        <v>163</v>
      </c>
      <c r="D137" s="135"/>
      <c r="E137" s="136"/>
      <c r="F137" s="135"/>
      <c r="G137" s="137"/>
      <c r="H137" s="28"/>
      <c r="I137" s="83"/>
    </row>
    <row r="138" spans="2:29">
      <c r="B138" s="54"/>
      <c r="C138" s="66" t="s">
        <v>155</v>
      </c>
      <c r="D138" s="65"/>
      <c r="E138" s="110"/>
      <c r="F138" s="280">
        <f>COUNTIF(K149:K151,"C")</f>
        <v>3</v>
      </c>
      <c r="G138" s="281"/>
      <c r="H138" s="28"/>
      <c r="I138" s="121"/>
    </row>
    <row r="139" spans="2:29">
      <c r="B139" s="54"/>
      <c r="C139" s="66" t="s">
        <v>81</v>
      </c>
      <c r="D139" s="65"/>
      <c r="E139" s="110"/>
      <c r="F139" s="280">
        <f>COUNTIF(M149:M151,"CX")</f>
        <v>0</v>
      </c>
      <c r="G139" s="281"/>
      <c r="H139" s="28"/>
      <c r="I139" s="121"/>
    </row>
    <row r="140" spans="2:29">
      <c r="B140" s="54"/>
      <c r="C140" s="66" t="s">
        <v>82</v>
      </c>
      <c r="D140" s="65"/>
      <c r="E140" s="110"/>
      <c r="F140" s="280">
        <f>COUNTIF(O149:O151,"CX")</f>
        <v>0</v>
      </c>
      <c r="G140" s="281"/>
      <c r="H140" s="28"/>
      <c r="I140" s="121"/>
    </row>
    <row r="141" spans="2:29">
      <c r="B141" s="54"/>
      <c r="C141" s="66" t="s">
        <v>83</v>
      </c>
      <c r="D141" s="65"/>
      <c r="E141" s="110"/>
      <c r="F141" s="280">
        <f>F138-SUM(F139:G140)</f>
        <v>3</v>
      </c>
      <c r="G141" s="281"/>
      <c r="H141" s="28"/>
      <c r="I141" s="121"/>
    </row>
    <row r="142" spans="2:29" s="7" customFormat="1">
      <c r="B142" s="4"/>
      <c r="C142" s="67" t="s">
        <v>84</v>
      </c>
      <c r="D142" s="64"/>
      <c r="E142" s="112"/>
      <c r="F142" s="282">
        <f>F139/F138</f>
        <v>0</v>
      </c>
      <c r="G142" s="283"/>
      <c r="H142" s="27"/>
      <c r="I142" s="121"/>
      <c r="J142" s="6"/>
      <c r="K142" s="213"/>
      <c r="L142" s="213"/>
      <c r="M142" s="213"/>
      <c r="N142" s="213"/>
      <c r="O142" s="213"/>
      <c r="P142" s="213"/>
      <c r="Q142" s="209"/>
      <c r="R142" s="209"/>
      <c r="S142" s="209"/>
      <c r="T142" s="209"/>
      <c r="U142" s="209"/>
      <c r="V142" s="209"/>
      <c r="W142" s="209"/>
      <c r="X142" s="209"/>
      <c r="Y142" s="209"/>
      <c r="Z142" s="6"/>
      <c r="AA142" s="6"/>
      <c r="AB142" s="273"/>
      <c r="AC142" s="6"/>
    </row>
    <row r="143" spans="2:29">
      <c r="B143" s="54"/>
      <c r="C143" s="58"/>
      <c r="D143" s="28"/>
      <c r="E143" s="54"/>
      <c r="F143" s="28"/>
      <c r="G143" s="28"/>
      <c r="H143" s="28"/>
      <c r="I143" s="121"/>
    </row>
    <row r="144" spans="2:29">
      <c r="B144" s="54"/>
      <c r="C144" s="1"/>
      <c r="D144" s="1"/>
      <c r="E144" s="54"/>
      <c r="F144" s="286" t="s">
        <v>86</v>
      </c>
      <c r="G144" s="287"/>
      <c r="H144" s="1"/>
      <c r="I144" s="121"/>
    </row>
    <row r="145" spans="2:29">
      <c r="B145" s="54"/>
      <c r="C145" s="138" t="s">
        <v>164</v>
      </c>
      <c r="D145" s="135"/>
      <c r="E145" s="139"/>
      <c r="F145" s="276" t="str">
        <f>IF(F142&gt;=100%,"Aprovado","Reprovado")</f>
        <v>Reprovado</v>
      </c>
      <c r="G145" s="277"/>
      <c r="H145" s="28"/>
      <c r="I145" s="121"/>
    </row>
    <row r="147" spans="2:29">
      <c r="B147" s="2"/>
      <c r="D147" s="9"/>
      <c r="F147" s="141" t="s">
        <v>88</v>
      </c>
      <c r="G147" s="145"/>
      <c r="H147" s="9"/>
    </row>
    <row r="148" spans="2:29" ht="25.5" customHeight="1">
      <c r="B148" s="146"/>
      <c r="C148" s="149" t="s">
        <v>165</v>
      </c>
      <c r="D148" s="150" t="s">
        <v>90</v>
      </c>
      <c r="E148" s="143" t="s">
        <v>91</v>
      </c>
      <c r="F148" s="150" t="s">
        <v>65</v>
      </c>
      <c r="G148" s="150" t="s">
        <v>66</v>
      </c>
      <c r="H148" s="150" t="s">
        <v>92</v>
      </c>
      <c r="I148" s="151" t="s">
        <v>93</v>
      </c>
      <c r="J148" s="254"/>
      <c r="K148" s="215" t="s">
        <v>557</v>
      </c>
      <c r="L148" s="215" t="s">
        <v>558</v>
      </c>
      <c r="M148" s="215" t="s">
        <v>559</v>
      </c>
      <c r="N148" s="215" t="s">
        <v>560</v>
      </c>
      <c r="O148" s="215" t="s">
        <v>561</v>
      </c>
      <c r="P148" s="215" t="s">
        <v>562</v>
      </c>
    </row>
    <row r="149" spans="2:29" ht="75" customHeight="1">
      <c r="B149" s="146" t="s">
        <v>166</v>
      </c>
      <c r="C149" s="22" t="s">
        <v>167</v>
      </c>
      <c r="D149" s="10" t="s">
        <v>90</v>
      </c>
      <c r="E149" s="23" t="s">
        <v>91</v>
      </c>
      <c r="F149" s="158" t="str">
        <f>IF('VCP_BCI_2025 List'!F144="","",'Lista VCP_BCI_2025'!F144)</f>
        <v/>
      </c>
      <c r="G149" s="158" t="str">
        <f>IF('VCP_BCI_2025 List'!G144="","",'Lista VCP_BCI_2025'!G144)</f>
        <v/>
      </c>
      <c r="H149" s="169" t="str">
        <f>IF('VCP_BCI_2025 List'!H144="","",'Lista VCP_BCI_2025'!H144)</f>
        <v/>
      </c>
      <c r="I149" s="165" t="str">
        <f>IF('VCP_BCI_2025 List'!I144="","",'Lista VCP_BCI_2025'!I144)</f>
        <v/>
      </c>
      <c r="J149" s="254"/>
      <c r="K149" s="212" t="str">
        <f>CONCATENATE(D149,H149)</f>
        <v>C</v>
      </c>
      <c r="L149" s="212" t="str">
        <f>CONCATENATE(E149,H149)</f>
        <v>CMP</v>
      </c>
      <c r="M149" s="212" t="str">
        <f>CONCATENATE(D149,F149)</f>
        <v>C</v>
      </c>
      <c r="N149" s="212" t="str">
        <f>CONCATENATE(D149,E149,F149)</f>
        <v>CCMP</v>
      </c>
      <c r="O149" s="212" t="str">
        <f>CONCATENATE(D149,G149)</f>
        <v>C</v>
      </c>
      <c r="P149" s="212" t="str">
        <f>CONCATENATE(D149,E149,G149)</f>
        <v>CCMP</v>
      </c>
    </row>
    <row r="150" spans="2:29" ht="81.75" customHeight="1">
      <c r="B150" s="147" t="s">
        <v>168</v>
      </c>
      <c r="C150" s="26" t="s">
        <v>169</v>
      </c>
      <c r="D150" s="10" t="s">
        <v>90</v>
      </c>
      <c r="E150" s="10" t="s">
        <v>91</v>
      </c>
      <c r="F150" s="158" t="str">
        <f>IF('VCP_BCI_2025 List'!F145="","",'Lista VCP_BCI_2025'!F145)</f>
        <v/>
      </c>
      <c r="G150" s="158" t="str">
        <f>IF('VCP_BCI_2025 List'!G145="","",'Lista VCP_BCI_2025'!G145)</f>
        <v/>
      </c>
      <c r="H150" s="169" t="str">
        <f>IF('VCP_BCI_2025 List'!H145="","",'Lista VCP_BCI_2025'!H145)</f>
        <v/>
      </c>
      <c r="I150" s="165" t="str">
        <f>IF('VCP_BCI_2025 List'!I145="","",'Lista VCP_BCI_2025'!I145)</f>
        <v/>
      </c>
      <c r="J150" s="254"/>
      <c r="K150" s="212" t="str">
        <f t="shared" ref="K150:K151" si="18">CONCATENATE(D150,H150)</f>
        <v>C</v>
      </c>
      <c r="L150" s="212" t="str">
        <f t="shared" ref="L150:L151" si="19">CONCATENATE(E150,H150)</f>
        <v>CMP</v>
      </c>
      <c r="M150" s="212" t="str">
        <f t="shared" ref="M150:M151" si="20">CONCATENATE(D150,F150)</f>
        <v>C</v>
      </c>
      <c r="N150" s="212" t="str">
        <f t="shared" ref="N150:N151" si="21">CONCATENATE(D150,E150,F150)</f>
        <v>CCMP</v>
      </c>
      <c r="O150" s="212" t="str">
        <f t="shared" ref="O150:O151" si="22">CONCATENATE(D150,G150)</f>
        <v>C</v>
      </c>
      <c r="P150" s="212" t="str">
        <f t="shared" ref="P150:P151" si="23">CONCATENATE(D150,E150,G150)</f>
        <v>CCMP</v>
      </c>
    </row>
    <row r="151" spans="2:29" ht="58.5" customHeight="1">
      <c r="B151" s="146" t="s">
        <v>170</v>
      </c>
      <c r="C151" s="26" t="s">
        <v>171</v>
      </c>
      <c r="D151" s="10" t="s">
        <v>90</v>
      </c>
      <c r="E151" s="10" t="s">
        <v>91</v>
      </c>
      <c r="F151" s="158" t="str">
        <f>IF('VCP_BCI_2025 List'!F146="","",'Lista VCP_BCI_2025'!F146)</f>
        <v/>
      </c>
      <c r="G151" s="158" t="str">
        <f>IF('VCP_BCI_2025 List'!G146="","",'Lista VCP_BCI_2025'!G146)</f>
        <v/>
      </c>
      <c r="H151" s="169" t="str">
        <f>IF('VCP_BCI_2025 List'!H146="","",'Lista VCP_BCI_2025'!H146)</f>
        <v/>
      </c>
      <c r="I151" s="165" t="str">
        <f>IF('VCP_BCI_2025 List'!I146="","",'Lista VCP_BCI_2025'!I146)</f>
        <v/>
      </c>
      <c r="J151" s="254"/>
      <c r="K151" s="212" t="str">
        <f t="shared" si="18"/>
        <v>C</v>
      </c>
      <c r="L151" s="212" t="str">
        <f t="shared" si="19"/>
        <v>CMP</v>
      </c>
      <c r="M151" s="212" t="str">
        <f t="shared" si="20"/>
        <v>C</v>
      </c>
      <c r="N151" s="212" t="str">
        <f t="shared" si="21"/>
        <v>CCMP</v>
      </c>
      <c r="O151" s="212" t="str">
        <f t="shared" si="22"/>
        <v>C</v>
      </c>
      <c r="P151" s="212" t="str">
        <f t="shared" si="23"/>
        <v>CCMP</v>
      </c>
    </row>
    <row r="152" spans="2:29" ht="15">
      <c r="B152" s="54"/>
      <c r="C152" s="120" t="s">
        <v>162</v>
      </c>
      <c r="D152" s="84"/>
      <c r="H152" s="84"/>
      <c r="I152" s="85"/>
      <c r="J152" s="254"/>
    </row>
    <row r="154" spans="2:29">
      <c r="B154" s="54"/>
      <c r="C154" s="68" t="s">
        <v>172</v>
      </c>
      <c r="D154" s="70"/>
      <c r="E154" s="101"/>
      <c r="F154" s="70"/>
      <c r="G154" s="71"/>
      <c r="H154" s="28"/>
      <c r="I154" s="83"/>
    </row>
    <row r="155" spans="2:29">
      <c r="B155" s="54"/>
      <c r="C155" s="66" t="s">
        <v>80</v>
      </c>
      <c r="D155" s="65"/>
      <c r="E155" s="110"/>
      <c r="F155" s="280">
        <f>COUNTIF(K172:K175,"C")</f>
        <v>4</v>
      </c>
      <c r="G155" s="281"/>
      <c r="H155" s="28"/>
      <c r="I155" s="121"/>
    </row>
    <row r="156" spans="2:29">
      <c r="B156" s="54"/>
      <c r="C156" s="66" t="s">
        <v>81</v>
      </c>
      <c r="D156" s="65"/>
      <c r="E156" s="110"/>
      <c r="F156" s="280">
        <f>COUNTIF(M172:M175,"CX")</f>
        <v>0</v>
      </c>
      <c r="G156" s="281"/>
      <c r="H156" s="28"/>
      <c r="I156" s="121"/>
    </row>
    <row r="157" spans="2:29">
      <c r="B157" s="54"/>
      <c r="C157" s="66" t="s">
        <v>82</v>
      </c>
      <c r="D157" s="65"/>
      <c r="E157" s="110"/>
      <c r="F157" s="280">
        <f>COUNTIF(O172:O175,"CX")</f>
        <v>0</v>
      </c>
      <c r="G157" s="281"/>
      <c r="H157" s="28"/>
      <c r="I157" s="121"/>
    </row>
    <row r="158" spans="2:29">
      <c r="B158" s="54"/>
      <c r="C158" s="66" t="s">
        <v>83</v>
      </c>
      <c r="D158" s="65"/>
      <c r="E158" s="110"/>
      <c r="F158" s="280">
        <f>F155-SUM(F156:G157)</f>
        <v>4</v>
      </c>
      <c r="G158" s="281"/>
      <c r="H158" s="28"/>
      <c r="I158" s="121"/>
    </row>
    <row r="159" spans="2:29" s="7" customFormat="1">
      <c r="B159" s="4"/>
      <c r="C159" s="67" t="s">
        <v>84</v>
      </c>
      <c r="D159" s="64"/>
      <c r="E159" s="112"/>
      <c r="F159" s="282">
        <f>F156/F155</f>
        <v>0</v>
      </c>
      <c r="G159" s="283"/>
      <c r="H159" s="27"/>
      <c r="I159" s="121"/>
      <c r="J159" s="6"/>
      <c r="K159" s="213"/>
      <c r="L159" s="213"/>
      <c r="M159" s="213"/>
      <c r="N159" s="213"/>
      <c r="O159" s="213"/>
      <c r="P159" s="213"/>
      <c r="Q159" s="209"/>
      <c r="R159" s="209"/>
      <c r="S159" s="209"/>
      <c r="T159" s="209"/>
      <c r="U159" s="209"/>
      <c r="V159" s="209"/>
      <c r="W159" s="209"/>
      <c r="X159" s="209"/>
      <c r="Y159" s="209"/>
      <c r="Z159" s="6"/>
      <c r="AA159" s="6"/>
      <c r="AB159" s="273"/>
      <c r="AC159" s="6"/>
    </row>
    <row r="160" spans="2:29">
      <c r="B160" s="54"/>
      <c r="C160" s="58"/>
      <c r="D160" s="28"/>
      <c r="E160" s="54"/>
      <c r="F160" s="28"/>
      <c r="G160" s="28"/>
      <c r="H160" s="28"/>
      <c r="I160" s="121"/>
    </row>
    <row r="161" spans="2:29">
      <c r="B161" s="54"/>
      <c r="C161" s="66" t="s">
        <v>85</v>
      </c>
      <c r="D161" s="65"/>
      <c r="E161" s="110"/>
      <c r="F161" s="280">
        <f>COUNTIF(L172:L175,"CMP")</f>
        <v>4</v>
      </c>
      <c r="G161" s="281"/>
      <c r="H161" s="28"/>
      <c r="I161" s="121"/>
    </row>
    <row r="162" spans="2:29">
      <c r="B162" s="54"/>
      <c r="C162" s="66" t="s">
        <v>81</v>
      </c>
      <c r="D162" s="65"/>
      <c r="E162" s="110"/>
      <c r="F162" s="280">
        <f>COUNTIF(N172:N175,"CCMPX")</f>
        <v>0</v>
      </c>
      <c r="G162" s="281"/>
      <c r="H162" s="28"/>
      <c r="I162" s="121"/>
    </row>
    <row r="163" spans="2:29">
      <c r="B163" s="54"/>
      <c r="C163" s="66" t="s">
        <v>82</v>
      </c>
      <c r="D163" s="65"/>
      <c r="E163" s="110"/>
      <c r="F163" s="280">
        <f>COUNTIF(P172:P175,"CCMPX")</f>
        <v>0</v>
      </c>
      <c r="G163" s="281"/>
      <c r="H163" s="28"/>
      <c r="I163" s="121"/>
    </row>
    <row r="164" spans="2:29">
      <c r="B164" s="54"/>
      <c r="C164" s="66" t="s">
        <v>83</v>
      </c>
      <c r="D164" s="65"/>
      <c r="E164" s="110"/>
      <c r="F164" s="280">
        <f>F161-SUM(F162:G163)</f>
        <v>4</v>
      </c>
      <c r="G164" s="281"/>
      <c r="H164" s="28"/>
      <c r="I164" s="121"/>
    </row>
    <row r="165" spans="2:29" s="7" customFormat="1">
      <c r="B165" s="4"/>
      <c r="C165" s="67" t="s">
        <v>84</v>
      </c>
      <c r="D165" s="64"/>
      <c r="E165" s="112"/>
      <c r="F165" s="282">
        <f>F162/F161</f>
        <v>0</v>
      </c>
      <c r="G165" s="283"/>
      <c r="H165" s="27"/>
      <c r="I165" s="121"/>
      <c r="J165" s="6"/>
      <c r="K165" s="213"/>
      <c r="L165" s="213"/>
      <c r="M165" s="213"/>
      <c r="N165" s="213"/>
      <c r="O165" s="213"/>
      <c r="P165" s="213"/>
      <c r="Q165" s="209"/>
      <c r="R165" s="209"/>
      <c r="S165" s="209"/>
      <c r="T165" s="209"/>
      <c r="U165" s="209"/>
      <c r="V165" s="209"/>
      <c r="W165" s="209"/>
      <c r="X165" s="209"/>
      <c r="Y165" s="209"/>
      <c r="Z165" s="6"/>
      <c r="AA165" s="6"/>
      <c r="AB165" s="273"/>
      <c r="AC165" s="6"/>
    </row>
    <row r="166" spans="2:29">
      <c r="B166" s="54"/>
      <c r="C166" s="58"/>
      <c r="D166" s="28"/>
      <c r="E166" s="54"/>
      <c r="F166" s="28"/>
      <c r="G166" s="28"/>
      <c r="H166" s="28"/>
      <c r="I166" s="121"/>
    </row>
    <row r="167" spans="2:29">
      <c r="B167" s="54"/>
      <c r="C167" s="1"/>
      <c r="D167" s="1"/>
      <c r="E167" s="54"/>
      <c r="F167" s="284" t="s">
        <v>86</v>
      </c>
      <c r="G167" s="285"/>
      <c r="H167" s="1"/>
      <c r="I167" s="121"/>
    </row>
    <row r="168" spans="2:29">
      <c r="B168" s="54"/>
      <c r="C168" s="69" t="s">
        <v>173</v>
      </c>
      <c r="D168" s="70"/>
      <c r="E168" s="102"/>
      <c r="F168" s="276" t="str">
        <f>IF(SUM(F159,F165)&gt;=AB5,"Aprovado","Reprovado")</f>
        <v>Reprovado</v>
      </c>
      <c r="G168" s="277"/>
      <c r="H168" s="28"/>
      <c r="I168" s="121"/>
    </row>
    <row r="170" spans="2:29">
      <c r="B170" s="2"/>
      <c r="D170" s="9"/>
      <c r="F170" s="33" t="s">
        <v>88</v>
      </c>
      <c r="G170" s="34"/>
      <c r="H170" s="9"/>
    </row>
    <row r="171" spans="2:29" ht="13.5">
      <c r="B171" s="14"/>
      <c r="C171" s="33" t="s">
        <v>174</v>
      </c>
      <c r="D171" s="11" t="s">
        <v>90</v>
      </c>
      <c r="E171" s="30" t="s">
        <v>91</v>
      </c>
      <c r="F171" s="20" t="s">
        <v>65</v>
      </c>
      <c r="G171" s="20" t="s">
        <v>66</v>
      </c>
      <c r="H171" s="20" t="s">
        <v>92</v>
      </c>
      <c r="I171" s="12" t="s">
        <v>93</v>
      </c>
      <c r="J171" s="254"/>
      <c r="K171" s="215" t="s">
        <v>557</v>
      </c>
      <c r="L171" s="215" t="s">
        <v>558</v>
      </c>
      <c r="M171" s="215" t="s">
        <v>559</v>
      </c>
      <c r="N171" s="215" t="s">
        <v>560</v>
      </c>
      <c r="O171" s="215" t="s">
        <v>561</v>
      </c>
      <c r="P171" s="215" t="s">
        <v>562</v>
      </c>
    </row>
    <row r="172" spans="2:29" ht="33.75" customHeight="1">
      <c r="B172" s="42" t="s">
        <v>175</v>
      </c>
      <c r="C172" s="55" t="s">
        <v>176</v>
      </c>
      <c r="D172" s="10" t="s">
        <v>90</v>
      </c>
      <c r="E172" s="10" t="s">
        <v>91</v>
      </c>
      <c r="F172" s="13" t="str">
        <f>IF('VCP_BCI_2025 List'!F167="","",'Lista VCP_BCI_2025'!F167)</f>
        <v/>
      </c>
      <c r="G172" s="13" t="str">
        <f>IF('VCP_BCI_2025 List'!G167="","",'Lista VCP_BCI_2025'!G167)</f>
        <v/>
      </c>
      <c r="H172" s="93" t="str">
        <f>IF('VCP_BCI_2025 List'!H167="","",'Lista VCP_BCI_2025'!H167)</f>
        <v/>
      </c>
      <c r="I172" s="165" t="str">
        <f>IF('VCP_BCI_2025 List'!I167="","",'Lista VCP_BCI_2025'!I167)</f>
        <v/>
      </c>
      <c r="J172" s="254"/>
      <c r="K172" s="212" t="str">
        <f>CONCATENATE(D172,H172)</f>
        <v>C</v>
      </c>
      <c r="L172" s="212" t="str">
        <f>CONCATENATE(E172,H172)</f>
        <v>CMP</v>
      </c>
      <c r="M172" s="212" t="str">
        <f>CONCATENATE(D172,F172)</f>
        <v>C</v>
      </c>
      <c r="N172" s="212" t="str">
        <f>CONCATENATE(D172,E172,F172)</f>
        <v>CCMP</v>
      </c>
      <c r="O172" s="212" t="str">
        <f>CONCATENATE(D172,G172)</f>
        <v>C</v>
      </c>
      <c r="P172" s="212" t="str">
        <f>CONCATENATE(D172,E172,G172)</f>
        <v>CCMP</v>
      </c>
    </row>
    <row r="173" spans="2:29" ht="38.25">
      <c r="B173" s="42" t="s">
        <v>177</v>
      </c>
      <c r="C173" s="22" t="s">
        <v>178</v>
      </c>
      <c r="D173" s="10" t="s">
        <v>90</v>
      </c>
      <c r="E173" s="23" t="s">
        <v>91</v>
      </c>
      <c r="F173" s="13" t="str">
        <f>IF('VCP_BCI_2025 List'!F168="","",'Lista VCP_BCI_2025'!F168)</f>
        <v/>
      </c>
      <c r="G173" s="13" t="str">
        <f>IF('VCP_BCI_2025 List'!G168="","",'Lista VCP_BCI_2025'!G168)</f>
        <v/>
      </c>
      <c r="H173" s="93" t="str">
        <f>IF('VCP_BCI_2025 List'!H168="","",'Lista VCP_BCI_2025'!H168)</f>
        <v/>
      </c>
      <c r="I173" s="165" t="str">
        <f>IF('VCP_BCI_2025 List'!I168="","",'Lista VCP_BCI_2025'!I168)</f>
        <v/>
      </c>
      <c r="J173" s="254"/>
      <c r="K173" s="212" t="str">
        <f t="shared" ref="K173:K175" si="24">CONCATENATE(D173,H173)</f>
        <v>C</v>
      </c>
      <c r="L173" s="212" t="str">
        <f t="shared" ref="L173:L175" si="25">CONCATENATE(E173,H173)</f>
        <v>CMP</v>
      </c>
      <c r="M173" s="212" t="str">
        <f t="shared" ref="M173:M175" si="26">CONCATENATE(D173,F173)</f>
        <v>C</v>
      </c>
      <c r="N173" s="212" t="str">
        <f t="shared" ref="N173:N175" si="27">CONCATENATE(D173,E173,F173)</f>
        <v>CCMP</v>
      </c>
      <c r="O173" s="212" t="str">
        <f t="shared" ref="O173:O175" si="28">CONCATENATE(D173,G173)</f>
        <v>C</v>
      </c>
      <c r="P173" s="212" t="str">
        <f t="shared" ref="P173:P175" si="29">CONCATENATE(D173,E173,G173)</f>
        <v>CCMP</v>
      </c>
    </row>
    <row r="174" spans="2:29" ht="36.75" customHeight="1">
      <c r="B174" s="42" t="s">
        <v>179</v>
      </c>
      <c r="C174" s="22" t="s">
        <v>180</v>
      </c>
      <c r="D174" s="10" t="s">
        <v>90</v>
      </c>
      <c r="E174" s="23" t="s">
        <v>91</v>
      </c>
      <c r="F174" s="13" t="str">
        <f>IF('VCP_BCI_2025 List'!F169="","",'Lista VCP_BCI_2025'!F169)</f>
        <v/>
      </c>
      <c r="G174" s="13" t="str">
        <f>IF('VCP_BCI_2025 List'!G169="","",'Lista VCP_BCI_2025'!G169)</f>
        <v/>
      </c>
      <c r="H174" s="93" t="str">
        <f>IF('VCP_BCI_2025 List'!H169="","",'Lista VCP_BCI_2025'!H169)</f>
        <v/>
      </c>
      <c r="I174" s="165" t="str">
        <f>IF('VCP_BCI_2025 List'!I169="","",'Lista VCP_BCI_2025'!I169)</f>
        <v/>
      </c>
      <c r="J174" s="254"/>
      <c r="K174" s="212" t="str">
        <f t="shared" si="24"/>
        <v>C</v>
      </c>
      <c r="L174" s="212" t="str">
        <f t="shared" si="25"/>
        <v>CMP</v>
      </c>
      <c r="M174" s="212" t="str">
        <f t="shared" si="26"/>
        <v>C</v>
      </c>
      <c r="N174" s="212" t="str">
        <f t="shared" si="27"/>
        <v>CCMP</v>
      </c>
      <c r="O174" s="212" t="str">
        <f t="shared" si="28"/>
        <v>C</v>
      </c>
      <c r="P174" s="212" t="str">
        <f t="shared" si="29"/>
        <v>CCMP</v>
      </c>
    </row>
    <row r="175" spans="2:29" ht="48" customHeight="1">
      <c r="B175" s="42" t="s">
        <v>181</v>
      </c>
      <c r="C175" s="22" t="s">
        <v>182</v>
      </c>
      <c r="D175" s="10" t="s">
        <v>90</v>
      </c>
      <c r="E175" s="23" t="s">
        <v>91</v>
      </c>
      <c r="F175" s="13" t="str">
        <f>IF('VCP_BCI_2025 List'!F170="","",'Lista VCP_BCI_2025'!F170)</f>
        <v/>
      </c>
      <c r="G175" s="13" t="str">
        <f>IF('VCP_BCI_2025 List'!G170="","",'Lista VCP_BCI_2025'!G170)</f>
        <v/>
      </c>
      <c r="H175" s="93" t="str">
        <f>IF('VCP_BCI_2025 List'!H170="","",'Lista VCP_BCI_2025'!H170)</f>
        <v/>
      </c>
      <c r="I175" s="165" t="str">
        <f>IF('VCP_BCI_2025 List'!I170="","",'Lista VCP_BCI_2025'!I170)</f>
        <v/>
      </c>
      <c r="J175" s="254"/>
      <c r="K175" s="212" t="str">
        <f t="shared" si="24"/>
        <v>C</v>
      </c>
      <c r="L175" s="212" t="str">
        <f t="shared" si="25"/>
        <v>CMP</v>
      </c>
      <c r="M175" s="212" t="str">
        <f t="shared" si="26"/>
        <v>C</v>
      </c>
      <c r="N175" s="212" t="str">
        <f t="shared" si="27"/>
        <v>CCMP</v>
      </c>
      <c r="O175" s="212" t="str">
        <f t="shared" si="28"/>
        <v>C</v>
      </c>
      <c r="P175" s="212" t="str">
        <f t="shared" si="29"/>
        <v>CCMP</v>
      </c>
    </row>
    <row r="176" spans="2:29" ht="15">
      <c r="B176" s="54"/>
      <c r="C176" s="120" t="s">
        <v>162</v>
      </c>
      <c r="D176" s="84"/>
      <c r="H176" s="84"/>
      <c r="I176" s="85"/>
      <c r="J176" s="254"/>
    </row>
    <row r="178" spans="2:29">
      <c r="B178" s="54"/>
      <c r="C178" s="134" t="s">
        <v>183</v>
      </c>
      <c r="D178" s="135"/>
      <c r="E178" s="136"/>
      <c r="F178" s="135"/>
      <c r="G178" s="137"/>
      <c r="H178" s="28"/>
      <c r="I178" s="83"/>
    </row>
    <row r="179" spans="2:29">
      <c r="B179" s="54"/>
      <c r="C179" s="66" t="s">
        <v>80</v>
      </c>
      <c r="D179" s="65"/>
      <c r="E179" s="110"/>
      <c r="F179" s="280">
        <f>COUNTIF(K196:K202,"C")</f>
        <v>2</v>
      </c>
      <c r="G179" s="281"/>
      <c r="H179" s="28"/>
      <c r="I179" s="121"/>
    </row>
    <row r="180" spans="2:29">
      <c r="B180" s="54"/>
      <c r="C180" s="66" t="s">
        <v>81</v>
      </c>
      <c r="D180" s="65"/>
      <c r="E180" s="110"/>
      <c r="F180" s="280">
        <f>COUNTIF(M196:M202,"CX")</f>
        <v>0</v>
      </c>
      <c r="G180" s="281"/>
      <c r="H180" s="28"/>
      <c r="I180" s="121"/>
    </row>
    <row r="181" spans="2:29">
      <c r="B181" s="54"/>
      <c r="C181" s="66" t="s">
        <v>82</v>
      </c>
      <c r="D181" s="65"/>
      <c r="E181" s="110"/>
      <c r="F181" s="280">
        <f>COUNTIF(O196:O202,"CX")</f>
        <v>0</v>
      </c>
      <c r="G181" s="281"/>
      <c r="H181" s="28"/>
      <c r="I181" s="121"/>
    </row>
    <row r="182" spans="2:29">
      <c r="B182" s="54"/>
      <c r="C182" s="66" t="s">
        <v>83</v>
      </c>
      <c r="D182" s="65"/>
      <c r="E182" s="110"/>
      <c r="F182" s="280">
        <f>F179-SUM(F180:G181)</f>
        <v>2</v>
      </c>
      <c r="G182" s="281"/>
      <c r="H182" s="28"/>
      <c r="I182" s="121"/>
    </row>
    <row r="183" spans="2:29" s="7" customFormat="1">
      <c r="B183" s="4"/>
      <c r="C183" s="67" t="s">
        <v>84</v>
      </c>
      <c r="D183" s="64"/>
      <c r="E183" s="112"/>
      <c r="F183" s="282">
        <f>F180/F179</f>
        <v>0</v>
      </c>
      <c r="G183" s="283"/>
      <c r="H183" s="27"/>
      <c r="I183" s="121"/>
      <c r="J183" s="6"/>
      <c r="K183" s="213"/>
      <c r="L183" s="213"/>
      <c r="M183" s="213"/>
      <c r="N183" s="213"/>
      <c r="O183" s="213"/>
      <c r="P183" s="213"/>
      <c r="Q183" s="209"/>
      <c r="R183" s="209"/>
      <c r="S183" s="209"/>
      <c r="T183" s="209"/>
      <c r="U183" s="209"/>
      <c r="V183" s="209"/>
      <c r="W183" s="209"/>
      <c r="X183" s="209"/>
      <c r="Y183" s="209"/>
      <c r="Z183" s="6"/>
      <c r="AA183" s="6"/>
      <c r="AB183" s="273"/>
      <c r="AC183" s="6"/>
    </row>
    <row r="184" spans="2:29">
      <c r="B184" s="54"/>
      <c r="C184" s="58"/>
      <c r="D184" s="28"/>
      <c r="E184" s="54"/>
      <c r="F184" s="92"/>
      <c r="G184" s="92"/>
      <c r="H184" s="28"/>
      <c r="I184" s="121"/>
    </row>
    <row r="185" spans="2:29">
      <c r="B185" s="54"/>
      <c r="C185" s="66" t="s">
        <v>85</v>
      </c>
      <c r="D185" s="65"/>
      <c r="E185" s="110"/>
      <c r="F185" s="280">
        <f>COUNTIF(L196:L202,"CMP")</f>
        <v>2</v>
      </c>
      <c r="G185" s="281"/>
      <c r="H185" s="28"/>
      <c r="I185" s="121"/>
    </row>
    <row r="186" spans="2:29">
      <c r="B186" s="54"/>
      <c r="C186" s="66" t="s">
        <v>81</v>
      </c>
      <c r="D186" s="65"/>
      <c r="E186" s="110"/>
      <c r="F186" s="280">
        <f>COUNTIF(N196:N202,"CCMPX")</f>
        <v>0</v>
      </c>
      <c r="G186" s="281"/>
      <c r="H186" s="28"/>
      <c r="I186" s="121"/>
    </row>
    <row r="187" spans="2:29">
      <c r="B187" s="54"/>
      <c r="C187" s="66" t="s">
        <v>82</v>
      </c>
      <c r="D187" s="65"/>
      <c r="E187" s="110"/>
      <c r="F187" s="280">
        <f>COUNTIF(P196:P202,"CCMPX")</f>
        <v>0</v>
      </c>
      <c r="G187" s="281"/>
      <c r="H187" s="28"/>
      <c r="I187" s="121"/>
    </row>
    <row r="188" spans="2:29">
      <c r="B188" s="54"/>
      <c r="C188" s="66" t="s">
        <v>83</v>
      </c>
      <c r="D188" s="65"/>
      <c r="E188" s="110"/>
      <c r="F188" s="280">
        <f>F185-SUM(F186:G187)</f>
        <v>2</v>
      </c>
      <c r="G188" s="281"/>
      <c r="H188" s="28"/>
      <c r="I188" s="121"/>
    </row>
    <row r="189" spans="2:29" s="7" customFormat="1">
      <c r="B189" s="4"/>
      <c r="C189" s="67" t="s">
        <v>84</v>
      </c>
      <c r="D189" s="64"/>
      <c r="E189" s="112"/>
      <c r="F189" s="282">
        <f>F186/F185</f>
        <v>0</v>
      </c>
      <c r="G189" s="283"/>
      <c r="H189" s="27"/>
      <c r="I189" s="121"/>
      <c r="J189" s="6"/>
      <c r="K189" s="213"/>
      <c r="L189" s="213"/>
      <c r="M189" s="213"/>
      <c r="N189" s="213"/>
      <c r="O189" s="213"/>
      <c r="P189" s="213"/>
      <c r="Q189" s="209"/>
      <c r="R189" s="209"/>
      <c r="S189" s="209"/>
      <c r="T189" s="209"/>
      <c r="U189" s="209"/>
      <c r="V189" s="209"/>
      <c r="W189" s="209"/>
      <c r="X189" s="209"/>
      <c r="Y189" s="209"/>
      <c r="Z189" s="6"/>
      <c r="AA189" s="6"/>
      <c r="AB189" s="273"/>
      <c r="AC189" s="6"/>
    </row>
    <row r="190" spans="2:29">
      <c r="B190" s="54"/>
      <c r="C190" s="58"/>
      <c r="D190" s="28"/>
      <c r="E190" s="54"/>
      <c r="F190" s="292"/>
      <c r="G190" s="293"/>
      <c r="H190" s="28"/>
      <c r="I190" s="121"/>
    </row>
    <row r="191" spans="2:29">
      <c r="B191" s="54"/>
      <c r="C191" s="1"/>
      <c r="D191" s="1"/>
      <c r="E191" s="54"/>
      <c r="F191" s="286" t="s">
        <v>86</v>
      </c>
      <c r="G191" s="287"/>
      <c r="H191" s="1"/>
      <c r="I191" s="121"/>
    </row>
    <row r="192" spans="2:29">
      <c r="B192" s="54"/>
      <c r="C192" s="138" t="s">
        <v>184</v>
      </c>
      <c r="D192" s="135"/>
      <c r="E192" s="139"/>
      <c r="F192" s="276" t="str">
        <f>IF(SUM(F183,F189)&gt;=AB5,"Aprovado","Reprovado")</f>
        <v>Reprovado</v>
      </c>
      <c r="G192" s="277"/>
      <c r="H192" s="28"/>
      <c r="I192" s="121"/>
    </row>
    <row r="194" spans="2:16">
      <c r="B194" s="2"/>
      <c r="D194" s="9"/>
      <c r="F194" s="141" t="s">
        <v>88</v>
      </c>
      <c r="G194" s="145"/>
      <c r="H194" s="9"/>
    </row>
    <row r="195" spans="2:16" ht="13.5">
      <c r="B195" s="152"/>
      <c r="C195" s="141" t="s">
        <v>185</v>
      </c>
      <c r="D195" s="150" t="s">
        <v>90</v>
      </c>
      <c r="E195" s="143" t="s">
        <v>91</v>
      </c>
      <c r="F195" s="150" t="s">
        <v>65</v>
      </c>
      <c r="G195" s="150" t="s">
        <v>66</v>
      </c>
      <c r="H195" s="150" t="s">
        <v>92</v>
      </c>
      <c r="I195" s="144" t="s">
        <v>93</v>
      </c>
      <c r="J195" s="254"/>
      <c r="K195" s="215" t="s">
        <v>557</v>
      </c>
      <c r="L195" s="215" t="s">
        <v>558</v>
      </c>
      <c r="M195" s="215" t="s">
        <v>559</v>
      </c>
      <c r="N195" s="215" t="s">
        <v>560</v>
      </c>
      <c r="O195" s="215" t="s">
        <v>561</v>
      </c>
      <c r="P195" s="215" t="s">
        <v>562</v>
      </c>
    </row>
    <row r="196" spans="2:16" ht="51">
      <c r="B196" s="146" t="s">
        <v>186</v>
      </c>
      <c r="C196" s="22" t="s">
        <v>187</v>
      </c>
      <c r="D196" s="10" t="s">
        <v>90</v>
      </c>
      <c r="E196" s="10" t="s">
        <v>91</v>
      </c>
      <c r="F196" s="158" t="str">
        <f>IF('VCP_BCI_2025 List'!F191="","",'Lista VCP_BCI_2025'!F191)</f>
        <v/>
      </c>
      <c r="G196" s="158" t="str">
        <f>IF('VCP_BCI_2025 List'!G191="","",'Lista VCP_BCI_2025'!G191)</f>
        <v/>
      </c>
      <c r="H196" s="169" t="str">
        <f>IF('VCP_BCI_2025 List'!H191="","",'Lista VCP_BCI_2025'!H191)</f>
        <v/>
      </c>
      <c r="I196" s="165" t="str">
        <f>IF('VCP_BCI_2025 List'!I191="","",'Lista VCP_BCI_2025'!I191)</f>
        <v/>
      </c>
      <c r="J196" s="254"/>
      <c r="K196" s="212" t="str">
        <f>CONCATENATE(D196,H196)</f>
        <v>C</v>
      </c>
      <c r="L196" s="212" t="str">
        <f>CONCATENATE(E196,H196)</f>
        <v>CMP</v>
      </c>
      <c r="M196" s="212" t="str">
        <f>CONCATENATE(D196,F196)</f>
        <v>C</v>
      </c>
      <c r="N196" s="212" t="str">
        <f>CONCATENATE(D196,E196,F196)</f>
        <v>CCMP</v>
      </c>
      <c r="O196" s="212" t="str">
        <f>CONCATENATE(D196,G196)</f>
        <v>C</v>
      </c>
      <c r="P196" s="212" t="str">
        <f>CONCATENATE(D196,E196,G196)</f>
        <v>CCMP</v>
      </c>
    </row>
    <row r="197" spans="2:16" ht="38.25">
      <c r="B197" s="147" t="s">
        <v>188</v>
      </c>
      <c r="C197" s="26" t="s">
        <v>189</v>
      </c>
      <c r="D197" s="10" t="s">
        <v>90</v>
      </c>
      <c r="E197" s="23" t="s">
        <v>91</v>
      </c>
      <c r="F197" s="158" t="str">
        <f>IF('VCP_BCI_2025 List'!F192="","",'Lista VCP_BCI_2025'!F192)</f>
        <v/>
      </c>
      <c r="G197" s="158" t="str">
        <f>IF('VCP_BCI_2025 List'!G192="","",'Lista VCP_BCI_2025'!G192)</f>
        <v/>
      </c>
      <c r="H197" s="169" t="str">
        <f>IF('VCP_BCI_2025 List'!H192="","",'Lista VCP_BCI_2025'!H192)</f>
        <v/>
      </c>
      <c r="I197" s="165" t="str">
        <f>IF('VCP_BCI_2025 List'!I192="","",'Lista VCP_BCI_2025'!I192)</f>
        <v/>
      </c>
      <c r="J197" s="254"/>
      <c r="K197" s="212" t="str">
        <f t="shared" ref="K197:K202" si="30">CONCATENATE(D197,H197)</f>
        <v>C</v>
      </c>
      <c r="L197" s="212" t="str">
        <f t="shared" ref="L197:L202" si="31">CONCATENATE(E197,H197)</f>
        <v>CMP</v>
      </c>
      <c r="M197" s="212" t="str">
        <f t="shared" ref="M197:M202" si="32">CONCATENATE(D197,F197)</f>
        <v>C</v>
      </c>
      <c r="N197" s="212" t="str">
        <f t="shared" ref="N197:N202" si="33">CONCATENATE(D197,E197,F197)</f>
        <v>CCMP</v>
      </c>
      <c r="O197" s="212" t="str">
        <f t="shared" ref="O197:O201" si="34">CONCATENATE(D197,G197)</f>
        <v>C</v>
      </c>
      <c r="P197" s="212" t="str">
        <f t="shared" ref="P197:P201" si="35">CONCATENATE(D197,E197,G197)</f>
        <v>CCMP</v>
      </c>
    </row>
    <row r="198" spans="2:16" ht="15">
      <c r="B198"/>
      <c r="C198"/>
      <c r="D198"/>
      <c r="E198"/>
      <c r="F198"/>
      <c r="G198"/>
      <c r="H198"/>
      <c r="I198"/>
      <c r="J198" s="254"/>
      <c r="K198" s="212" t="str">
        <f t="shared" si="30"/>
        <v/>
      </c>
      <c r="L198" s="212" t="str">
        <f t="shared" si="31"/>
        <v/>
      </c>
      <c r="M198" s="212" t="str">
        <f t="shared" si="32"/>
        <v/>
      </c>
      <c r="N198" s="212" t="str">
        <f t="shared" si="33"/>
        <v/>
      </c>
      <c r="O198" s="212" t="str">
        <f t="shared" si="34"/>
        <v/>
      </c>
      <c r="P198" s="212" t="str">
        <f t="shared" si="35"/>
        <v/>
      </c>
    </row>
    <row r="199" spans="2:16" ht="15">
      <c r="B199"/>
      <c r="C199"/>
      <c r="D199"/>
      <c r="E199"/>
      <c r="F199"/>
      <c r="G199"/>
      <c r="H199"/>
      <c r="I199"/>
      <c r="J199" s="254"/>
      <c r="K199" s="212" t="str">
        <f t="shared" si="30"/>
        <v/>
      </c>
      <c r="L199" s="212" t="str">
        <f t="shared" si="31"/>
        <v/>
      </c>
      <c r="M199" s="212" t="str">
        <f t="shared" si="32"/>
        <v/>
      </c>
      <c r="N199" s="212" t="str">
        <f t="shared" si="33"/>
        <v/>
      </c>
      <c r="O199" s="212" t="str">
        <f t="shared" si="34"/>
        <v/>
      </c>
      <c r="P199" s="212" t="str">
        <f t="shared" si="35"/>
        <v/>
      </c>
    </row>
    <row r="200" spans="2:16" ht="15">
      <c r="B200"/>
      <c r="C200"/>
      <c r="D200"/>
      <c r="E200"/>
      <c r="F200"/>
      <c r="G200"/>
      <c r="H200"/>
      <c r="I200"/>
      <c r="J200" s="254"/>
      <c r="K200" s="212" t="str">
        <f t="shared" si="30"/>
        <v/>
      </c>
      <c r="L200" s="212" t="str">
        <f t="shared" si="31"/>
        <v/>
      </c>
      <c r="M200" s="212" t="str">
        <f t="shared" si="32"/>
        <v/>
      </c>
      <c r="N200" s="212" t="str">
        <f t="shared" si="33"/>
        <v/>
      </c>
      <c r="O200" s="212" t="str">
        <f t="shared" si="34"/>
        <v/>
      </c>
      <c r="P200" s="212" t="str">
        <f t="shared" si="35"/>
        <v/>
      </c>
    </row>
    <row r="201" spans="2:16" ht="15">
      <c r="B201"/>
      <c r="C201"/>
      <c r="D201"/>
      <c r="E201"/>
      <c r="F201"/>
      <c r="G201"/>
      <c r="H201"/>
      <c r="I201"/>
      <c r="J201" s="254"/>
      <c r="K201" s="212" t="str">
        <f t="shared" si="30"/>
        <v/>
      </c>
      <c r="L201" s="212" t="str">
        <f t="shared" si="31"/>
        <v/>
      </c>
      <c r="M201" s="212" t="str">
        <f t="shared" si="32"/>
        <v/>
      </c>
      <c r="N201" s="212" t="str">
        <f t="shared" si="33"/>
        <v/>
      </c>
      <c r="O201" s="212" t="str">
        <f t="shared" si="34"/>
        <v/>
      </c>
      <c r="P201" s="212" t="str">
        <f t="shared" si="35"/>
        <v/>
      </c>
    </row>
    <row r="202" spans="2:16" ht="15">
      <c r="B202"/>
      <c r="C202"/>
      <c r="D202"/>
      <c r="E202"/>
      <c r="F202"/>
      <c r="G202"/>
      <c r="H202"/>
      <c r="I202"/>
      <c r="J202" s="254"/>
      <c r="K202" s="212" t="str">
        <f t="shared" si="30"/>
        <v/>
      </c>
      <c r="L202" s="212" t="str">
        <f t="shared" si="31"/>
        <v/>
      </c>
      <c r="M202" s="212" t="str">
        <f t="shared" si="32"/>
        <v/>
      </c>
      <c r="N202" s="212" t="str">
        <f t="shared" si="33"/>
        <v/>
      </c>
      <c r="O202" s="212" t="str">
        <f>CONCATENATE(D202,G202)</f>
        <v/>
      </c>
      <c r="P202" s="212" t="str">
        <f>CONCATENATE(D202,E202,G202)</f>
        <v/>
      </c>
    </row>
    <row r="203" spans="2:16" ht="15">
      <c r="B203" s="54"/>
      <c r="C203" s="120" t="s">
        <v>162</v>
      </c>
      <c r="D203" s="84"/>
      <c r="H203" s="84"/>
      <c r="I203" s="85"/>
      <c r="J203" s="254"/>
    </row>
    <row r="205" spans="2:16" ht="25.5" customHeight="1">
      <c r="B205" s="54"/>
      <c r="C205" s="72" t="s">
        <v>200</v>
      </c>
      <c r="D205" s="70"/>
      <c r="E205" s="101"/>
      <c r="F205" s="70"/>
      <c r="G205" s="71"/>
      <c r="H205" s="28"/>
      <c r="I205" s="83"/>
    </row>
    <row r="206" spans="2:16">
      <c r="B206" s="54"/>
      <c r="C206" s="66" t="s">
        <v>80</v>
      </c>
      <c r="D206" s="65"/>
      <c r="E206" s="110"/>
      <c r="F206" s="280">
        <f>COUNTIF(K225:K338,"C")</f>
        <v>99</v>
      </c>
      <c r="G206" s="281"/>
      <c r="H206" s="28"/>
      <c r="I206" s="121"/>
    </row>
    <row r="207" spans="2:16">
      <c r="B207" s="54"/>
      <c r="C207" s="66" t="s">
        <v>81</v>
      </c>
      <c r="D207" s="65"/>
      <c r="E207" s="110"/>
      <c r="F207" s="280">
        <f>COUNTIF(M225:M338,"CX")</f>
        <v>0</v>
      </c>
      <c r="G207" s="281"/>
      <c r="H207" s="28"/>
      <c r="I207" s="121"/>
    </row>
    <row r="208" spans="2:16">
      <c r="B208" s="54"/>
      <c r="C208" s="66" t="s">
        <v>82</v>
      </c>
      <c r="D208" s="65"/>
      <c r="E208" s="110"/>
      <c r="F208" s="280">
        <f>COUNTIF(O225:O338,"CX")</f>
        <v>0</v>
      </c>
      <c r="G208" s="281"/>
      <c r="H208" s="28"/>
      <c r="I208" s="121"/>
    </row>
    <row r="209" spans="2:29">
      <c r="B209" s="54"/>
      <c r="C209" s="66" t="s">
        <v>83</v>
      </c>
      <c r="D209" s="65"/>
      <c r="E209" s="110"/>
      <c r="F209" s="280">
        <f>F206-SUM(F207:G208)</f>
        <v>99</v>
      </c>
      <c r="G209" s="281"/>
      <c r="H209" s="28"/>
      <c r="I209" s="121"/>
    </row>
    <row r="210" spans="2:29" s="7" customFormat="1">
      <c r="B210" s="4"/>
      <c r="C210" s="67" t="s">
        <v>84</v>
      </c>
      <c r="D210" s="64"/>
      <c r="E210" s="112"/>
      <c r="F210" s="282">
        <f>F207/F206</f>
        <v>0</v>
      </c>
      <c r="G210" s="283"/>
      <c r="H210" s="27"/>
      <c r="I210" s="121"/>
      <c r="J210" s="6"/>
      <c r="K210" s="213"/>
      <c r="L210" s="213"/>
      <c r="M210" s="213"/>
      <c r="N210" s="213"/>
      <c r="O210" s="213"/>
      <c r="P210" s="213"/>
      <c r="Q210" s="209"/>
      <c r="R210" s="209"/>
      <c r="S210" s="209"/>
      <c r="T210" s="209"/>
      <c r="U210" s="209"/>
      <c r="V210" s="209"/>
      <c r="W210" s="209"/>
      <c r="X210" s="209"/>
      <c r="Y210" s="209"/>
      <c r="Z210" s="6"/>
      <c r="AA210" s="6"/>
      <c r="AB210" s="273"/>
      <c r="AC210" s="6"/>
    </row>
    <row r="211" spans="2:29">
      <c r="B211" s="54"/>
      <c r="C211" s="58"/>
      <c r="D211" s="28"/>
      <c r="E211" s="54"/>
      <c r="F211" s="28"/>
      <c r="G211" s="28"/>
      <c r="H211" s="28"/>
      <c r="I211" s="121"/>
    </row>
    <row r="212" spans="2:29">
      <c r="B212" s="54"/>
      <c r="C212" s="66" t="s">
        <v>85</v>
      </c>
      <c r="D212" s="65"/>
      <c r="E212" s="110"/>
      <c r="F212" s="280">
        <f>COUNTIF(L225:L338,"CMP")</f>
        <v>26</v>
      </c>
      <c r="G212" s="281"/>
      <c r="H212" s="28"/>
      <c r="I212" s="121"/>
    </row>
    <row r="213" spans="2:29">
      <c r="B213" s="54"/>
      <c r="C213" s="66" t="s">
        <v>81</v>
      </c>
      <c r="D213" s="65"/>
      <c r="E213" s="110"/>
      <c r="F213" s="280">
        <f>COUNTIF(N225:N338,"CCMPX")</f>
        <v>0</v>
      </c>
      <c r="G213" s="281"/>
      <c r="H213" s="28"/>
      <c r="I213" s="121"/>
    </row>
    <row r="214" spans="2:29">
      <c r="B214" s="54"/>
      <c r="C214" s="66" t="s">
        <v>82</v>
      </c>
      <c r="D214" s="65"/>
      <c r="E214" s="110"/>
      <c r="F214" s="280">
        <f>COUNTIF(P225:P338,"CCMPX")</f>
        <v>0</v>
      </c>
      <c r="G214" s="281"/>
      <c r="H214" s="28"/>
      <c r="I214" s="121"/>
    </row>
    <row r="215" spans="2:29">
      <c r="B215" s="54"/>
      <c r="C215" s="66" t="s">
        <v>83</v>
      </c>
      <c r="D215" s="65"/>
      <c r="E215" s="110"/>
      <c r="F215" s="280">
        <f>F212-SUM(F213:G214)</f>
        <v>26</v>
      </c>
      <c r="G215" s="281"/>
      <c r="H215" s="28"/>
      <c r="I215" s="121"/>
    </row>
    <row r="216" spans="2:29" s="7" customFormat="1">
      <c r="B216" s="4"/>
      <c r="C216" s="67" t="s">
        <v>84</v>
      </c>
      <c r="D216" s="64"/>
      <c r="E216" s="112"/>
      <c r="F216" s="282">
        <f>F213/F212</f>
        <v>0</v>
      </c>
      <c r="G216" s="283"/>
      <c r="H216" s="27"/>
      <c r="I216" s="121"/>
      <c r="J216" s="6"/>
      <c r="K216" s="213"/>
      <c r="L216" s="213"/>
      <c r="M216" s="213"/>
      <c r="N216" s="213"/>
      <c r="O216" s="213"/>
      <c r="P216" s="213"/>
      <c r="Q216" s="209"/>
      <c r="R216" s="209"/>
      <c r="S216" s="209"/>
      <c r="T216" s="209"/>
      <c r="U216" s="209"/>
      <c r="V216" s="209"/>
      <c r="W216" s="209"/>
      <c r="X216" s="209"/>
      <c r="Y216" s="209"/>
      <c r="Z216" s="6"/>
      <c r="AA216" s="6"/>
      <c r="AB216" s="273"/>
      <c r="AC216" s="6"/>
    </row>
    <row r="217" spans="2:29">
      <c r="B217" s="54"/>
      <c r="C217" s="58"/>
      <c r="D217" s="28"/>
      <c r="E217" s="54"/>
      <c r="F217" s="28"/>
      <c r="G217" s="28"/>
      <c r="H217" s="28"/>
      <c r="I217" s="121"/>
    </row>
    <row r="218" spans="2:29">
      <c r="B218" s="54"/>
      <c r="C218" s="1"/>
      <c r="D218" s="1"/>
      <c r="E218" s="54"/>
      <c r="F218" s="284" t="s">
        <v>86</v>
      </c>
      <c r="G218" s="285"/>
      <c r="H218" s="1"/>
      <c r="I218" s="121"/>
    </row>
    <row r="219" spans="2:29">
      <c r="B219" s="54"/>
      <c r="C219" s="69" t="s">
        <v>201</v>
      </c>
      <c r="D219" s="70"/>
      <c r="E219" s="102"/>
      <c r="F219" s="276" t="str">
        <f>IF(F210&lt;$AB$4,"REPROVADO",IF(F216&lt;100%,"REPROVADO","APROVADO"))</f>
        <v>REPROVADO</v>
      </c>
      <c r="G219" s="277"/>
      <c r="H219" s="28"/>
      <c r="I219" s="121"/>
    </row>
    <row r="220" spans="2:29">
      <c r="F220" s="54" t="s">
        <v>202</v>
      </c>
    </row>
    <row r="221" spans="2:29">
      <c r="B221" s="2"/>
      <c r="D221" s="9"/>
      <c r="F221" s="290" t="s">
        <v>88</v>
      </c>
      <c r="G221" s="291"/>
      <c r="H221" s="9"/>
    </row>
    <row r="222" spans="2:29">
      <c r="B222" s="49"/>
      <c r="C222" s="43" t="s">
        <v>203</v>
      </c>
      <c r="D222" s="11" t="s">
        <v>90</v>
      </c>
      <c r="E222" s="30" t="s">
        <v>91</v>
      </c>
      <c r="F222" s="11" t="s">
        <v>65</v>
      </c>
      <c r="G222" s="11" t="s">
        <v>66</v>
      </c>
      <c r="H222" s="11" t="s">
        <v>92</v>
      </c>
      <c r="I222" s="15" t="s">
        <v>93</v>
      </c>
      <c r="J222" s="254"/>
    </row>
    <row r="223" spans="2:29">
      <c r="B223" s="49"/>
      <c r="C223" s="47"/>
      <c r="D223" s="44"/>
      <c r="E223" s="29"/>
      <c r="F223" s="45"/>
      <c r="G223" s="45"/>
      <c r="H223" s="45"/>
      <c r="I223" s="46"/>
      <c r="J223" s="254"/>
    </row>
    <row r="224" spans="2:29" ht="13.5">
      <c r="B224" s="174"/>
      <c r="C224" s="48" t="s">
        <v>204</v>
      </c>
      <c r="D224" s="11" t="s">
        <v>90</v>
      </c>
      <c r="E224" s="30" t="s">
        <v>91</v>
      </c>
      <c r="F224" s="11" t="s">
        <v>65</v>
      </c>
      <c r="G224" s="11" t="s">
        <v>66</v>
      </c>
      <c r="H224" s="11" t="s">
        <v>92</v>
      </c>
      <c r="I224" s="15" t="s">
        <v>93</v>
      </c>
      <c r="J224" s="254"/>
      <c r="K224" s="215" t="s">
        <v>557</v>
      </c>
      <c r="L224" s="215" t="s">
        <v>558</v>
      </c>
      <c r="M224" s="215" t="s">
        <v>559</v>
      </c>
      <c r="N224" s="215" t="s">
        <v>560</v>
      </c>
      <c r="O224" s="215" t="s">
        <v>561</v>
      </c>
      <c r="P224" s="215" t="s">
        <v>562</v>
      </c>
    </row>
    <row r="225" spans="2:16" ht="38.25">
      <c r="B225" s="42" t="s">
        <v>205</v>
      </c>
      <c r="C225" s="22" t="s">
        <v>206</v>
      </c>
      <c r="D225" s="10" t="s">
        <v>90</v>
      </c>
      <c r="E225" s="23" t="s">
        <v>91</v>
      </c>
      <c r="F225" s="13" t="str">
        <f>IF('VCP_BCI_2025 List'!F220="","",'Lista VCP_BCI_2025'!F220)</f>
        <v/>
      </c>
      <c r="G225" s="13" t="str">
        <f>IF('VCP_BCI_2025 List'!G220="","",'Lista VCP_BCI_2025'!G220)</f>
        <v/>
      </c>
      <c r="H225" s="93" t="str">
        <f>IF('VCP_BCI_2025 List'!H220="","",'Lista VCP_BCI_2025'!H220)</f>
        <v/>
      </c>
      <c r="I225" s="165" t="str">
        <f>IF('VCP_BCI_2025 List'!I220="","",'Lista VCP_BCI_2025'!I220)</f>
        <v/>
      </c>
      <c r="J225" s="254"/>
      <c r="K225" s="212" t="str">
        <f>CONCATENATE(D225,H225)</f>
        <v>C</v>
      </c>
      <c r="L225" s="212" t="str">
        <f>CONCATENATE(E225,H225)</f>
        <v>CMP</v>
      </c>
      <c r="M225" s="212" t="str">
        <f>CONCATENATE(D225,F225)</f>
        <v>C</v>
      </c>
      <c r="N225" s="212" t="str">
        <f>CONCATENATE(D225,E225,F225)</f>
        <v>CCMP</v>
      </c>
      <c r="O225" s="212" t="str">
        <f>CONCATENATE(D225,G225)</f>
        <v>C</v>
      </c>
      <c r="P225" s="212" t="str">
        <f>CONCATENATE(D225,E225,G225)</f>
        <v>CCMP</v>
      </c>
    </row>
    <row r="226" spans="2:16" ht="38.25">
      <c r="B226" s="42" t="s">
        <v>207</v>
      </c>
      <c r="C226" s="56" t="s">
        <v>208</v>
      </c>
      <c r="D226" s="10" t="s">
        <v>90</v>
      </c>
      <c r="E226" s="23" t="s">
        <v>91</v>
      </c>
      <c r="F226" s="13" t="str">
        <f>IF('VCP_BCI_2025 List'!F221="","",'Lista VCP_BCI_2025'!F221)</f>
        <v/>
      </c>
      <c r="G226" s="13" t="str">
        <f>IF('VCP_BCI_2025 List'!G221="","",'Lista VCP_BCI_2025'!G221)</f>
        <v/>
      </c>
      <c r="H226" s="93" t="str">
        <f>IF('VCP_BCI_2025 List'!H221="","",'Lista VCP_BCI_2025'!H221)</f>
        <v/>
      </c>
      <c r="I226" s="165" t="str">
        <f>IF('VCP_BCI_2025 List'!I221="","",'Lista VCP_BCI_2025'!I221)</f>
        <v/>
      </c>
      <c r="J226" s="254"/>
      <c r="K226" s="212" t="str">
        <f t="shared" ref="K226:K229" si="36">CONCATENATE(D226,H226)</f>
        <v>C</v>
      </c>
      <c r="L226" s="212" t="str">
        <f t="shared" ref="L226:L229" si="37">CONCATENATE(E226,H226)</f>
        <v>CMP</v>
      </c>
      <c r="M226" s="212" t="str">
        <f t="shared" ref="M226:M229" si="38">CONCATENATE(D226,F226)</f>
        <v>C</v>
      </c>
      <c r="N226" s="212" t="str">
        <f t="shared" ref="N226:N229" si="39">CONCATENATE(D226,E226,F226)</f>
        <v>CCMP</v>
      </c>
      <c r="O226" s="212" t="str">
        <f t="shared" ref="O226:O229" si="40">CONCATENATE(D226,G226)</f>
        <v>C</v>
      </c>
      <c r="P226" s="212" t="str">
        <f t="shared" ref="P226:P229" si="41">CONCATENATE(D226,E226,G226)</f>
        <v>CCMP</v>
      </c>
    </row>
    <row r="227" spans="2:16" ht="38.25">
      <c r="B227" s="42" t="s">
        <v>209</v>
      </c>
      <c r="C227" s="22" t="s">
        <v>210</v>
      </c>
      <c r="D227" s="10" t="s">
        <v>90</v>
      </c>
      <c r="E227" s="23" t="s">
        <v>91</v>
      </c>
      <c r="F227" s="13" t="str">
        <f>IF('VCP_BCI_2025 List'!F222="","",'Lista VCP_BCI_2025'!F222)</f>
        <v/>
      </c>
      <c r="G227" s="13" t="str">
        <f>IF('VCP_BCI_2025 List'!G222="","",'Lista VCP_BCI_2025'!G222)</f>
        <v/>
      </c>
      <c r="H227" s="93" t="str">
        <f>IF('VCP_BCI_2025 List'!H222="","",'Lista VCP_BCI_2025'!H222)</f>
        <v/>
      </c>
      <c r="I227" s="165" t="str">
        <f>IF('VCP_BCI_2025 List'!I222="","",'Lista VCP_BCI_2025'!I222)</f>
        <v/>
      </c>
      <c r="J227" s="254"/>
      <c r="K227" s="212" t="str">
        <f t="shared" si="36"/>
        <v>C</v>
      </c>
      <c r="L227" s="212" t="str">
        <f t="shared" si="37"/>
        <v>CMP</v>
      </c>
      <c r="M227" s="212" t="str">
        <f t="shared" si="38"/>
        <v>C</v>
      </c>
      <c r="N227" s="212" t="str">
        <f t="shared" si="39"/>
        <v>CCMP</v>
      </c>
      <c r="O227" s="212" t="str">
        <f t="shared" si="40"/>
        <v>C</v>
      </c>
      <c r="P227" s="212" t="str">
        <f t="shared" si="41"/>
        <v>CCMP</v>
      </c>
    </row>
    <row r="228" spans="2:16" ht="38.25">
      <c r="B228" s="42" t="s">
        <v>211</v>
      </c>
      <c r="C228" s="22" t="s">
        <v>212</v>
      </c>
      <c r="D228" s="10" t="s">
        <v>90</v>
      </c>
      <c r="E228" s="23"/>
      <c r="F228" s="13" t="str">
        <f>IF('VCP_BCI_2025 List'!F223="","",'Lista VCP_BCI_2025'!F223)</f>
        <v/>
      </c>
      <c r="G228" s="13" t="str">
        <f>IF('VCP_BCI_2025 List'!G223="","",'Lista VCP_BCI_2025'!G223)</f>
        <v/>
      </c>
      <c r="H228" s="93" t="str">
        <f>IF('VCP_BCI_2025 List'!H223="","",'Lista VCP_BCI_2025'!H223)</f>
        <v/>
      </c>
      <c r="I228" s="165" t="str">
        <f>IF('VCP_BCI_2025 List'!I223="","",'Lista VCP_BCI_2025'!I223)</f>
        <v/>
      </c>
      <c r="J228" s="254"/>
      <c r="K228" s="212" t="str">
        <f t="shared" si="36"/>
        <v>C</v>
      </c>
      <c r="L228" s="212" t="str">
        <f t="shared" si="37"/>
        <v/>
      </c>
      <c r="M228" s="212" t="str">
        <f t="shared" si="38"/>
        <v>C</v>
      </c>
      <c r="N228" s="212" t="str">
        <f t="shared" si="39"/>
        <v>C</v>
      </c>
      <c r="O228" s="212" t="str">
        <f t="shared" si="40"/>
        <v>C</v>
      </c>
      <c r="P228" s="212" t="str">
        <f t="shared" si="41"/>
        <v>C</v>
      </c>
    </row>
    <row r="229" spans="2:16" ht="51">
      <c r="B229" s="42" t="s">
        <v>213</v>
      </c>
      <c r="C229" s="22" t="s">
        <v>214</v>
      </c>
      <c r="D229" s="10" t="s">
        <v>90</v>
      </c>
      <c r="E229" s="23" t="s">
        <v>91</v>
      </c>
      <c r="F229" s="13" t="str">
        <f>IF('VCP_BCI_2025 List'!F224="","",'Lista VCP_BCI_2025'!F224)</f>
        <v/>
      </c>
      <c r="G229" s="13" t="str">
        <f>IF('VCP_BCI_2025 List'!G224="","",'Lista VCP_BCI_2025'!G224)</f>
        <v/>
      </c>
      <c r="H229" s="93" t="str">
        <f>IF('VCP_BCI_2025 List'!H224="","",'Lista VCP_BCI_2025'!H224)</f>
        <v/>
      </c>
      <c r="I229" s="165" t="str">
        <f>IF('VCP_BCI_2025 List'!I224="","",'Lista VCP_BCI_2025'!I224)</f>
        <v/>
      </c>
      <c r="J229" s="254"/>
      <c r="K229" s="212" t="str">
        <f t="shared" si="36"/>
        <v>C</v>
      </c>
      <c r="L229" s="212" t="str">
        <f t="shared" si="37"/>
        <v>CMP</v>
      </c>
      <c r="M229" s="212" t="str">
        <f t="shared" si="38"/>
        <v>C</v>
      </c>
      <c r="N229" s="212" t="str">
        <f t="shared" si="39"/>
        <v>CCMP</v>
      </c>
      <c r="O229" s="212" t="str">
        <f t="shared" si="40"/>
        <v>C</v>
      </c>
      <c r="P229" s="212" t="str">
        <f t="shared" si="41"/>
        <v>CCMP</v>
      </c>
    </row>
    <row r="230" spans="2:16">
      <c r="B230" s="174"/>
      <c r="C230" s="50" t="s">
        <v>215</v>
      </c>
      <c r="D230" s="11" t="s">
        <v>90</v>
      </c>
      <c r="E230" s="30" t="s">
        <v>91</v>
      </c>
      <c r="F230" s="11" t="s">
        <v>65</v>
      </c>
      <c r="G230" s="11" t="s">
        <v>66</v>
      </c>
      <c r="H230" s="11" t="s">
        <v>92</v>
      </c>
      <c r="I230" s="15" t="s">
        <v>93</v>
      </c>
    </row>
    <row r="231" spans="2:16" ht="38.25">
      <c r="B231" s="42" t="s">
        <v>216</v>
      </c>
      <c r="C231" s="22" t="s">
        <v>217</v>
      </c>
      <c r="D231" s="10" t="s">
        <v>90</v>
      </c>
      <c r="E231" s="23"/>
      <c r="F231" s="13" t="str">
        <f>IF('VCP_BCI_2025 List'!F226="","",'Lista VCP_BCI_2025'!F226)</f>
        <v/>
      </c>
      <c r="G231" s="13" t="str">
        <f>IF('VCP_BCI_2025 List'!G226="","",'Lista VCP_BCI_2025'!G226)</f>
        <v/>
      </c>
      <c r="H231" s="93" t="str">
        <f>IF('VCP_BCI_2025 List'!H226="","",'Lista VCP_BCI_2025'!H226)</f>
        <v/>
      </c>
      <c r="I231" s="165" t="str">
        <f>IF('VCP_BCI_2025 List'!I226="","",'Lista VCP_BCI_2025'!I226)</f>
        <v/>
      </c>
      <c r="J231" s="254"/>
      <c r="K231" s="212" t="str">
        <f t="shared" ref="K231:K232" si="42">CONCATENATE(D231,H231)</f>
        <v>C</v>
      </c>
      <c r="L231" s="212" t="str">
        <f t="shared" ref="L231:L232" si="43">CONCATENATE(E231,H231)</f>
        <v/>
      </c>
      <c r="M231" s="212" t="str">
        <f t="shared" ref="M231:M232" si="44">CONCATENATE(D231,F231)</f>
        <v>C</v>
      </c>
      <c r="N231" s="212" t="str">
        <f t="shared" ref="N231:N232" si="45">CONCATENATE(D231,E231,F231)</f>
        <v>C</v>
      </c>
      <c r="O231" s="212" t="str">
        <f t="shared" ref="O231:O232" si="46">CONCATENATE(D231,G231)</f>
        <v>C</v>
      </c>
      <c r="P231" s="212" t="str">
        <f t="shared" ref="P231:P232" si="47">CONCATENATE(D231,E231,G231)</f>
        <v>C</v>
      </c>
    </row>
    <row r="232" spans="2:16" ht="25.5" customHeight="1">
      <c r="B232" s="42" t="s">
        <v>218</v>
      </c>
      <c r="C232" s="22" t="s">
        <v>219</v>
      </c>
      <c r="D232" s="10" t="s">
        <v>90</v>
      </c>
      <c r="E232" s="23"/>
      <c r="F232" s="13" t="str">
        <f>IF('VCP_BCI_2025 List'!F227="","",'Lista VCP_BCI_2025'!F227)</f>
        <v/>
      </c>
      <c r="G232" s="13" t="str">
        <f>IF('VCP_BCI_2025 List'!G227="","",'Lista VCP_BCI_2025'!G227)</f>
        <v/>
      </c>
      <c r="H232" s="93" t="str">
        <f>IF('VCP_BCI_2025 List'!H227="","",'Lista VCP_BCI_2025'!H227)</f>
        <v/>
      </c>
      <c r="I232" s="165" t="str">
        <f>IF('VCP_BCI_2025 List'!I227="","",'Lista VCP_BCI_2025'!I227)</f>
        <v/>
      </c>
      <c r="J232" s="254"/>
      <c r="K232" s="212" t="str">
        <f t="shared" si="42"/>
        <v>C</v>
      </c>
      <c r="L232" s="212" t="str">
        <f t="shared" si="43"/>
        <v/>
      </c>
      <c r="M232" s="212" t="str">
        <f t="shared" si="44"/>
        <v>C</v>
      </c>
      <c r="N232" s="212" t="str">
        <f t="shared" si="45"/>
        <v>C</v>
      </c>
      <c r="O232" s="212" t="str">
        <f t="shared" si="46"/>
        <v>C</v>
      </c>
      <c r="P232" s="212" t="str">
        <f t="shared" si="47"/>
        <v>C</v>
      </c>
    </row>
    <row r="233" spans="2:16" ht="12.75" customHeight="1">
      <c r="B233" s="174"/>
      <c r="C233" s="35" t="s">
        <v>220</v>
      </c>
      <c r="D233" s="11" t="s">
        <v>90</v>
      </c>
      <c r="E233" s="30" t="s">
        <v>91</v>
      </c>
      <c r="F233" s="11" t="s">
        <v>65</v>
      </c>
      <c r="G233" s="11" t="s">
        <v>66</v>
      </c>
      <c r="H233" s="11" t="s">
        <v>92</v>
      </c>
      <c r="I233" s="15" t="s">
        <v>93</v>
      </c>
    </row>
    <row r="234" spans="2:16" ht="25.5">
      <c r="B234" s="42" t="s">
        <v>221</v>
      </c>
      <c r="C234" s="26" t="s">
        <v>222</v>
      </c>
      <c r="D234" s="10" t="s">
        <v>90</v>
      </c>
      <c r="E234" s="23"/>
      <c r="F234" s="13" t="str">
        <f>IF('VCP_BCI_2025 List'!F229="","",'Lista VCP_BCI_2025'!F229)</f>
        <v/>
      </c>
      <c r="G234" s="13" t="str">
        <f>IF('VCP_BCI_2025 List'!G229="","",'Lista VCP_BCI_2025'!G229)</f>
        <v/>
      </c>
      <c r="H234" s="93" t="str">
        <f>IF('VCP_BCI_2025 List'!H229="","",'Lista VCP_BCI_2025'!H229)</f>
        <v/>
      </c>
      <c r="I234" s="165" t="str">
        <f>IF('VCP_BCI_2025 List'!I229="","",'Lista VCP_BCI_2025'!I229)</f>
        <v/>
      </c>
      <c r="J234" s="254"/>
      <c r="K234" s="212" t="str">
        <f t="shared" ref="K234:K241" si="48">CONCATENATE(D234,H234)</f>
        <v>C</v>
      </c>
      <c r="L234" s="212" t="str">
        <f t="shared" ref="L234:L241" si="49">CONCATENATE(E234,H234)</f>
        <v/>
      </c>
      <c r="M234" s="212" t="str">
        <f t="shared" ref="M234:M241" si="50">CONCATENATE(D234,F234)</f>
        <v>C</v>
      </c>
      <c r="N234" s="212" t="str">
        <f t="shared" ref="N234:N241" si="51">CONCATENATE(D234,E234,F234)</f>
        <v>C</v>
      </c>
      <c r="O234" s="212" t="str">
        <f t="shared" ref="O234:O241" si="52">CONCATENATE(D234,G234)</f>
        <v>C</v>
      </c>
      <c r="P234" s="212" t="str">
        <f t="shared" ref="P234:P241" si="53">CONCATENATE(D234,E234,G234)</f>
        <v>C</v>
      </c>
    </row>
    <row r="235" spans="2:16" ht="25.5">
      <c r="B235" s="42" t="s">
        <v>223</v>
      </c>
      <c r="C235" s="22" t="s">
        <v>224</v>
      </c>
      <c r="D235" s="10" t="s">
        <v>90</v>
      </c>
      <c r="E235" s="23"/>
      <c r="F235" s="13" t="str">
        <f>IF('VCP_BCI_2025 List'!F230="","",'Lista VCP_BCI_2025'!F230)</f>
        <v/>
      </c>
      <c r="G235" s="13" t="str">
        <f>IF('VCP_BCI_2025 List'!G230="","",'Lista VCP_BCI_2025'!G230)</f>
        <v/>
      </c>
      <c r="H235" s="93" t="str">
        <f>IF('VCP_BCI_2025 List'!H230="","",'Lista VCP_BCI_2025'!H230)</f>
        <v/>
      </c>
      <c r="I235" s="165" t="str">
        <f>IF('VCP_BCI_2025 List'!I230="","",'Lista VCP_BCI_2025'!I230)</f>
        <v/>
      </c>
      <c r="J235" s="254"/>
      <c r="K235" s="212" t="str">
        <f t="shared" si="48"/>
        <v>C</v>
      </c>
      <c r="L235" s="212" t="str">
        <f t="shared" si="49"/>
        <v/>
      </c>
      <c r="M235" s="212" t="str">
        <f t="shared" si="50"/>
        <v>C</v>
      </c>
      <c r="N235" s="212" t="str">
        <f t="shared" si="51"/>
        <v>C</v>
      </c>
      <c r="O235" s="212" t="str">
        <f t="shared" si="52"/>
        <v>C</v>
      </c>
      <c r="P235" s="212" t="str">
        <f t="shared" si="53"/>
        <v>C</v>
      </c>
    </row>
    <row r="236" spans="2:16">
      <c r="B236" s="42" t="s">
        <v>225</v>
      </c>
      <c r="C236" s="22" t="s">
        <v>226</v>
      </c>
      <c r="D236" s="10" t="s">
        <v>90</v>
      </c>
      <c r="E236" s="23"/>
      <c r="F236" s="13" t="str">
        <f>IF('VCP_BCI_2025 List'!F231="","",'Lista VCP_BCI_2025'!F231)</f>
        <v/>
      </c>
      <c r="G236" s="13" t="str">
        <f>IF('VCP_BCI_2025 List'!G231="","",'Lista VCP_BCI_2025'!G231)</f>
        <v/>
      </c>
      <c r="H236" s="93" t="str">
        <f>IF('VCP_BCI_2025 List'!H231="","",'Lista VCP_BCI_2025'!H231)</f>
        <v/>
      </c>
      <c r="I236" s="165" t="str">
        <f>IF('VCP_BCI_2025 List'!I231="","",'Lista VCP_BCI_2025'!I231)</f>
        <v/>
      </c>
      <c r="J236" s="254"/>
      <c r="K236" s="212" t="str">
        <f t="shared" si="48"/>
        <v>C</v>
      </c>
      <c r="L236" s="212" t="str">
        <f t="shared" si="49"/>
        <v/>
      </c>
      <c r="M236" s="212" t="str">
        <f t="shared" si="50"/>
        <v>C</v>
      </c>
      <c r="N236" s="212" t="str">
        <f t="shared" si="51"/>
        <v>C</v>
      </c>
      <c r="O236" s="212" t="str">
        <f t="shared" si="52"/>
        <v>C</v>
      </c>
      <c r="P236" s="212" t="str">
        <f t="shared" si="53"/>
        <v>C</v>
      </c>
    </row>
    <row r="237" spans="2:16" ht="25.5">
      <c r="B237" s="42" t="s">
        <v>227</v>
      </c>
      <c r="C237" s="22" t="s">
        <v>228</v>
      </c>
      <c r="D237" s="10" t="s">
        <v>90</v>
      </c>
      <c r="E237" s="23"/>
      <c r="F237" s="13" t="str">
        <f>IF('VCP_BCI_2025 List'!F232="","",'Lista VCP_BCI_2025'!F232)</f>
        <v/>
      </c>
      <c r="G237" s="13" t="str">
        <f>IF('VCP_BCI_2025 List'!G232="","",'Lista VCP_BCI_2025'!G232)</f>
        <v/>
      </c>
      <c r="H237" s="93" t="str">
        <f>IF('VCP_BCI_2025 List'!H232="","",'Lista VCP_BCI_2025'!H232)</f>
        <v/>
      </c>
      <c r="I237" s="165" t="str">
        <f>IF('VCP_BCI_2025 List'!I232="","",'Lista VCP_BCI_2025'!I232)</f>
        <v/>
      </c>
      <c r="J237" s="254"/>
      <c r="K237" s="212" t="str">
        <f t="shared" si="48"/>
        <v>C</v>
      </c>
      <c r="L237" s="212" t="str">
        <f t="shared" si="49"/>
        <v/>
      </c>
      <c r="M237" s="212" t="str">
        <f t="shared" si="50"/>
        <v>C</v>
      </c>
      <c r="N237" s="212" t="str">
        <f t="shared" si="51"/>
        <v>C</v>
      </c>
      <c r="O237" s="212" t="str">
        <f t="shared" si="52"/>
        <v>C</v>
      </c>
      <c r="P237" s="212" t="str">
        <f t="shared" si="53"/>
        <v>C</v>
      </c>
    </row>
    <row r="238" spans="2:16" ht="25.5">
      <c r="B238" s="42" t="s">
        <v>229</v>
      </c>
      <c r="C238" s="22" t="s">
        <v>230</v>
      </c>
      <c r="D238" s="10" t="s">
        <v>90</v>
      </c>
      <c r="E238" s="99"/>
      <c r="F238" s="13" t="str">
        <f>IF('VCP_BCI_2025 List'!F233="","",'Lista VCP_BCI_2025'!F233)</f>
        <v/>
      </c>
      <c r="G238" s="13" t="str">
        <f>IF('VCP_BCI_2025 List'!G233="","",'Lista VCP_BCI_2025'!G233)</f>
        <v/>
      </c>
      <c r="H238" s="93" t="str">
        <f>IF('VCP_BCI_2025 List'!H233="","",'Lista VCP_BCI_2025'!H233)</f>
        <v/>
      </c>
      <c r="I238" s="165" t="str">
        <f>IF('VCP_BCI_2025 List'!I233="","",'Lista VCP_BCI_2025'!I233)</f>
        <v/>
      </c>
      <c r="J238" s="254"/>
      <c r="K238" s="212" t="str">
        <f t="shared" si="48"/>
        <v>C</v>
      </c>
      <c r="L238" s="212" t="str">
        <f t="shared" si="49"/>
        <v/>
      </c>
      <c r="M238" s="212" t="str">
        <f t="shared" si="50"/>
        <v>C</v>
      </c>
      <c r="N238" s="212" t="str">
        <f t="shared" si="51"/>
        <v>C</v>
      </c>
      <c r="O238" s="212" t="str">
        <f t="shared" si="52"/>
        <v>C</v>
      </c>
      <c r="P238" s="212" t="str">
        <f t="shared" si="53"/>
        <v>C</v>
      </c>
    </row>
    <row r="239" spans="2:16" ht="38.25" customHeight="1">
      <c r="B239" s="42" t="s">
        <v>231</v>
      </c>
      <c r="C239" s="22" t="s">
        <v>232</v>
      </c>
      <c r="D239" s="10" t="s">
        <v>90</v>
      </c>
      <c r="E239" s="100"/>
      <c r="F239" s="13" t="str">
        <f>IF('VCP_BCI_2025 List'!F234="","",'Lista VCP_BCI_2025'!F234)</f>
        <v/>
      </c>
      <c r="G239" s="13" t="str">
        <f>IF('VCP_BCI_2025 List'!G234="","",'Lista VCP_BCI_2025'!G234)</f>
        <v/>
      </c>
      <c r="H239" s="93" t="str">
        <f>IF('VCP_BCI_2025 List'!H234="","",'Lista VCP_BCI_2025'!H234)</f>
        <v/>
      </c>
      <c r="I239" s="165" t="str">
        <f>IF('VCP_BCI_2025 List'!I234="","",'Lista VCP_BCI_2025'!I234)</f>
        <v/>
      </c>
      <c r="J239" s="254"/>
      <c r="K239" s="212" t="str">
        <f t="shared" si="48"/>
        <v>C</v>
      </c>
      <c r="L239" s="212" t="str">
        <f t="shared" si="49"/>
        <v/>
      </c>
      <c r="M239" s="212" t="str">
        <f t="shared" si="50"/>
        <v>C</v>
      </c>
      <c r="N239" s="212" t="str">
        <f t="shared" si="51"/>
        <v>C</v>
      </c>
      <c r="O239" s="212" t="str">
        <f t="shared" si="52"/>
        <v>C</v>
      </c>
      <c r="P239" s="212" t="str">
        <f t="shared" si="53"/>
        <v>C</v>
      </c>
    </row>
    <row r="240" spans="2:16" ht="25.5">
      <c r="B240" s="42" t="s">
        <v>233</v>
      </c>
      <c r="C240" s="22" t="s">
        <v>234</v>
      </c>
      <c r="D240" s="10" t="s">
        <v>90</v>
      </c>
      <c r="E240" s="119"/>
      <c r="F240" s="13" t="str">
        <f>IF('VCP_BCI_2025 List'!F235="","",'Lista VCP_BCI_2025'!F235)</f>
        <v/>
      </c>
      <c r="G240" s="13" t="str">
        <f>IF('VCP_BCI_2025 List'!G235="","",'Lista VCP_BCI_2025'!G235)</f>
        <v/>
      </c>
      <c r="H240" s="93" t="str">
        <f>IF('VCP_BCI_2025 List'!H235="","",'Lista VCP_BCI_2025'!H235)</f>
        <v/>
      </c>
      <c r="I240" s="165" t="str">
        <f>IF('VCP_BCI_2025 List'!I235="","",'Lista VCP_BCI_2025'!I235)</f>
        <v/>
      </c>
      <c r="J240" s="254"/>
      <c r="K240" s="212" t="str">
        <f t="shared" si="48"/>
        <v>C</v>
      </c>
      <c r="L240" s="212" t="str">
        <f t="shared" si="49"/>
        <v/>
      </c>
      <c r="M240" s="212" t="str">
        <f t="shared" si="50"/>
        <v>C</v>
      </c>
      <c r="N240" s="212" t="str">
        <f t="shared" si="51"/>
        <v>C</v>
      </c>
      <c r="O240" s="212" t="str">
        <f t="shared" si="52"/>
        <v>C</v>
      </c>
      <c r="P240" s="212" t="str">
        <f t="shared" si="53"/>
        <v>C</v>
      </c>
    </row>
    <row r="241" spans="2:16" ht="25.5">
      <c r="B241" s="42" t="s">
        <v>235</v>
      </c>
      <c r="C241" s="180" t="s">
        <v>236</v>
      </c>
      <c r="D241" s="10" t="s">
        <v>90</v>
      </c>
      <c r="E241" s="119"/>
      <c r="F241" s="13" t="str">
        <f>IF('VCP_BCI_2025 List'!F236="","",'Lista VCP_BCI_2025'!F236)</f>
        <v/>
      </c>
      <c r="G241" s="13" t="str">
        <f>IF('VCP_BCI_2025 List'!G236="","",'Lista VCP_BCI_2025'!G236)</f>
        <v/>
      </c>
      <c r="H241" s="93" t="str">
        <f>IF('VCP_BCI_2025 List'!H236="","",'Lista VCP_BCI_2025'!H236)</f>
        <v/>
      </c>
      <c r="I241" s="165" t="str">
        <f>IF('VCP_BCI_2025 List'!I236="","",'Lista VCP_BCI_2025'!I236)</f>
        <v/>
      </c>
      <c r="J241" s="254"/>
      <c r="K241" s="212" t="str">
        <f t="shared" si="48"/>
        <v>C</v>
      </c>
      <c r="L241" s="212" t="str">
        <f t="shared" si="49"/>
        <v/>
      </c>
      <c r="M241" s="212" t="str">
        <f t="shared" si="50"/>
        <v>C</v>
      </c>
      <c r="N241" s="212" t="str">
        <f t="shared" si="51"/>
        <v>C</v>
      </c>
      <c r="O241" s="212" t="str">
        <f t="shared" si="52"/>
        <v>C</v>
      </c>
      <c r="P241" s="212" t="str">
        <f t="shared" si="53"/>
        <v>C</v>
      </c>
    </row>
    <row r="242" spans="2:16" ht="15">
      <c r="B242"/>
      <c r="C242" s="51" t="s">
        <v>240</v>
      </c>
      <c r="D242" s="11" t="s">
        <v>90</v>
      </c>
      <c r="E242" s="30" t="s">
        <v>91</v>
      </c>
      <c r="F242" s="11" t="s">
        <v>65</v>
      </c>
      <c r="G242" s="11" t="s">
        <v>66</v>
      </c>
      <c r="H242" s="11" t="s">
        <v>92</v>
      </c>
      <c r="I242" s="15" t="s">
        <v>93</v>
      </c>
    </row>
    <row r="243" spans="2:16" ht="25.5">
      <c r="B243" s="42" t="s">
        <v>238</v>
      </c>
      <c r="C243" s="22" t="s">
        <v>242</v>
      </c>
      <c r="D243" s="10" t="s">
        <v>90</v>
      </c>
      <c r="E243" s="10" t="s">
        <v>91</v>
      </c>
      <c r="F243" s="13" t="str">
        <f>IF('VCP_BCI_2025 List'!F240="","",'Lista VCP_BCI_2025'!F240)</f>
        <v/>
      </c>
      <c r="G243" s="13" t="str">
        <f>IF('VCP_BCI_2025 List'!G240="","",'Lista VCP_BCI_2025'!G240)</f>
        <v/>
      </c>
      <c r="H243" s="93" t="str">
        <f>IF('VCP_BCI_2025 List'!H240="","",'Lista VCP_BCI_2025'!H240)</f>
        <v/>
      </c>
      <c r="I243" s="165" t="str">
        <f>IF('VCP_BCI_2025 List'!I240="","",'Lista VCP_BCI_2025'!I240)</f>
        <v/>
      </c>
      <c r="J243" s="254"/>
      <c r="K243" s="212" t="str">
        <f t="shared" ref="K243:K268" si="54">CONCATENATE(D243,H243)</f>
        <v>C</v>
      </c>
      <c r="L243" s="212" t="str">
        <f t="shared" ref="L243:L268" si="55">CONCATENATE(E243,H243)</f>
        <v>CMP</v>
      </c>
      <c r="M243" s="212" t="str">
        <f t="shared" ref="M243:M268" si="56">CONCATENATE(D243,F243)</f>
        <v>C</v>
      </c>
      <c r="N243" s="212" t="str">
        <f t="shared" ref="N243:N268" si="57">CONCATENATE(D243,E243,F243)</f>
        <v>CCMP</v>
      </c>
      <c r="O243" s="212" t="str">
        <f t="shared" ref="O243:O268" si="58">CONCATENATE(D243,G243)</f>
        <v>C</v>
      </c>
      <c r="P243" s="212" t="str">
        <f t="shared" ref="P243:P268" si="59">CONCATENATE(D243,E243,G243)</f>
        <v>CCMP</v>
      </c>
    </row>
    <row r="244" spans="2:16" ht="25.5">
      <c r="B244" s="42" t="s">
        <v>241</v>
      </c>
      <c r="C244" s="22" t="s">
        <v>244</v>
      </c>
      <c r="D244" s="10" t="s">
        <v>90</v>
      </c>
      <c r="E244" s="10" t="s">
        <v>91</v>
      </c>
      <c r="F244" s="13" t="str">
        <f>IF('VCP_BCI_2025 List'!F241="","",'Lista VCP_BCI_2025'!F241)</f>
        <v/>
      </c>
      <c r="G244" s="13" t="str">
        <f>IF('VCP_BCI_2025 List'!G241="","",'Lista VCP_BCI_2025'!G241)</f>
        <v/>
      </c>
      <c r="H244" s="93" t="str">
        <f>IF('VCP_BCI_2025 List'!H241="","",'Lista VCP_BCI_2025'!H241)</f>
        <v/>
      </c>
      <c r="I244" s="165" t="str">
        <f>IF('VCP_BCI_2025 List'!I241="","",'Lista VCP_BCI_2025'!I241)</f>
        <v/>
      </c>
      <c r="J244" s="254"/>
      <c r="K244" s="212" t="str">
        <f t="shared" si="54"/>
        <v>C</v>
      </c>
      <c r="L244" s="212" t="str">
        <f t="shared" si="55"/>
        <v>CMP</v>
      </c>
      <c r="M244" s="212" t="str">
        <f t="shared" si="56"/>
        <v>C</v>
      </c>
      <c r="N244" s="212" t="str">
        <f t="shared" si="57"/>
        <v>CCMP</v>
      </c>
      <c r="O244" s="212" t="str">
        <f t="shared" si="58"/>
        <v>C</v>
      </c>
      <c r="P244" s="212" t="str">
        <f t="shared" si="59"/>
        <v>CCMP</v>
      </c>
    </row>
    <row r="245" spans="2:16" ht="38.25">
      <c r="B245" s="42" t="s">
        <v>243</v>
      </c>
      <c r="C245" s="22" t="s">
        <v>246</v>
      </c>
      <c r="D245" s="10" t="s">
        <v>90</v>
      </c>
      <c r="E245" s="10" t="s">
        <v>91</v>
      </c>
      <c r="F245" s="13" t="str">
        <f>IF('VCP_BCI_2025 List'!F242="","",'Lista VCP_BCI_2025'!F242)</f>
        <v/>
      </c>
      <c r="G245" s="13" t="str">
        <f>IF('VCP_BCI_2025 List'!G242="","",'Lista VCP_BCI_2025'!G242)</f>
        <v/>
      </c>
      <c r="H245" s="93" t="str">
        <f>IF('VCP_BCI_2025 List'!H242="","",'Lista VCP_BCI_2025'!H242)</f>
        <v/>
      </c>
      <c r="I245" s="165" t="str">
        <f>IF('VCP_BCI_2025 List'!I242="","",'Lista VCP_BCI_2025'!I242)</f>
        <v/>
      </c>
      <c r="J245" s="254"/>
      <c r="K245" s="212" t="str">
        <f t="shared" si="54"/>
        <v>C</v>
      </c>
      <c r="L245" s="212" t="str">
        <f t="shared" si="55"/>
        <v>CMP</v>
      </c>
      <c r="M245" s="212" t="str">
        <f t="shared" si="56"/>
        <v>C</v>
      </c>
      <c r="N245" s="212" t="str">
        <f t="shared" si="57"/>
        <v>CCMP</v>
      </c>
      <c r="O245" s="212" t="str">
        <f t="shared" si="58"/>
        <v>C</v>
      </c>
      <c r="P245" s="212" t="str">
        <f t="shared" si="59"/>
        <v>CCMP</v>
      </c>
    </row>
    <row r="246" spans="2:16" ht="38.25">
      <c r="B246" s="42" t="s">
        <v>245</v>
      </c>
      <c r="C246" s="22" t="s">
        <v>248</v>
      </c>
      <c r="D246" s="10" t="s">
        <v>90</v>
      </c>
      <c r="E246" s="10" t="s">
        <v>91</v>
      </c>
      <c r="F246" s="13" t="str">
        <f>IF('VCP_BCI_2025 List'!F243="","",'Lista VCP_BCI_2025'!F243)</f>
        <v/>
      </c>
      <c r="G246" s="13" t="str">
        <f>IF('VCP_BCI_2025 List'!G243="","",'Lista VCP_BCI_2025'!G243)</f>
        <v/>
      </c>
      <c r="H246" s="93" t="str">
        <f>IF('VCP_BCI_2025 List'!H243="","",'Lista VCP_BCI_2025'!H243)</f>
        <v/>
      </c>
      <c r="I246" s="165" t="str">
        <f>IF('VCP_BCI_2025 List'!I243="","",'Lista VCP_BCI_2025'!I243)</f>
        <v/>
      </c>
      <c r="J246" s="254"/>
      <c r="K246" s="212" t="str">
        <f t="shared" si="54"/>
        <v>C</v>
      </c>
      <c r="L246" s="212" t="str">
        <f t="shared" si="55"/>
        <v>CMP</v>
      </c>
      <c r="M246" s="212" t="str">
        <f t="shared" si="56"/>
        <v>C</v>
      </c>
      <c r="N246" s="212" t="str">
        <f t="shared" si="57"/>
        <v>CCMP</v>
      </c>
      <c r="O246" s="212" t="str">
        <f t="shared" si="58"/>
        <v>C</v>
      </c>
      <c r="P246" s="212" t="str">
        <f t="shared" si="59"/>
        <v>CCMP</v>
      </c>
    </row>
    <row r="247" spans="2:16" ht="91.5" customHeight="1">
      <c r="B247" s="42" t="s">
        <v>247</v>
      </c>
      <c r="C247" s="22" t="s">
        <v>250</v>
      </c>
      <c r="D247" s="10" t="s">
        <v>90</v>
      </c>
      <c r="E247" s="10" t="s">
        <v>91</v>
      </c>
      <c r="F247" s="13" t="str">
        <f>IF('VCP_BCI_2025 List'!F244="","",'Lista VCP_BCI_2025'!F244)</f>
        <v/>
      </c>
      <c r="G247" s="13" t="str">
        <f>IF('VCP_BCI_2025 List'!G244="","",'Lista VCP_BCI_2025'!G244)</f>
        <v/>
      </c>
      <c r="H247" s="93" t="str">
        <f>IF('VCP_BCI_2025 List'!H244="","",'Lista VCP_BCI_2025'!H244)</f>
        <v/>
      </c>
      <c r="I247" s="165" t="str">
        <f>IF('VCP_BCI_2025 List'!I244="","",'Lista VCP_BCI_2025'!I244)</f>
        <v/>
      </c>
      <c r="J247" s="254"/>
      <c r="K247" s="212" t="str">
        <f t="shared" si="54"/>
        <v>C</v>
      </c>
      <c r="L247" s="212" t="str">
        <f t="shared" si="55"/>
        <v>CMP</v>
      </c>
      <c r="M247" s="212" t="str">
        <f t="shared" si="56"/>
        <v>C</v>
      </c>
      <c r="N247" s="212" t="str">
        <f t="shared" si="57"/>
        <v>CCMP</v>
      </c>
      <c r="O247" s="212" t="str">
        <f t="shared" si="58"/>
        <v>C</v>
      </c>
      <c r="P247" s="212" t="str">
        <f t="shared" si="59"/>
        <v>CCMP</v>
      </c>
    </row>
    <row r="248" spans="2:16" ht="38.25">
      <c r="B248" s="42" t="s">
        <v>249</v>
      </c>
      <c r="C248" s="22" t="s">
        <v>252</v>
      </c>
      <c r="D248" s="10" t="s">
        <v>90</v>
      </c>
      <c r="E248" s="119"/>
      <c r="F248" s="13" t="str">
        <f>IF('VCP_BCI_2025 List'!F245="","",'Lista VCP_BCI_2025'!F245)</f>
        <v/>
      </c>
      <c r="G248" s="13" t="str">
        <f>IF('VCP_BCI_2025 List'!G245="","",'Lista VCP_BCI_2025'!G245)</f>
        <v/>
      </c>
      <c r="H248" s="93" t="str">
        <f>IF('VCP_BCI_2025 List'!H245="","",'Lista VCP_BCI_2025'!H245)</f>
        <v/>
      </c>
      <c r="I248" s="165" t="str">
        <f>IF('VCP_BCI_2025 List'!I245="","",'Lista VCP_BCI_2025'!I245)</f>
        <v/>
      </c>
      <c r="J248" s="254"/>
      <c r="K248" s="212" t="str">
        <f t="shared" si="54"/>
        <v>C</v>
      </c>
      <c r="L248" s="212" t="str">
        <f t="shared" si="55"/>
        <v/>
      </c>
      <c r="M248" s="212" t="str">
        <f t="shared" si="56"/>
        <v>C</v>
      </c>
      <c r="N248" s="212" t="str">
        <f t="shared" si="57"/>
        <v>C</v>
      </c>
      <c r="O248" s="212" t="str">
        <f t="shared" si="58"/>
        <v>C</v>
      </c>
      <c r="P248" s="212" t="str">
        <f t="shared" si="59"/>
        <v>C</v>
      </c>
    </row>
    <row r="249" spans="2:16" ht="38.25">
      <c r="B249" s="42" t="s">
        <v>251</v>
      </c>
      <c r="C249" s="26" t="s">
        <v>254</v>
      </c>
      <c r="D249" s="10" t="s">
        <v>90</v>
      </c>
      <c r="E249" s="119" t="s">
        <v>91</v>
      </c>
      <c r="F249" s="13" t="str">
        <f>IF('VCP_BCI_2025 List'!F246="","",'Lista VCP_BCI_2025'!F246)</f>
        <v/>
      </c>
      <c r="G249" s="13" t="str">
        <f>IF('VCP_BCI_2025 List'!G246="","",'Lista VCP_BCI_2025'!G246)</f>
        <v/>
      </c>
      <c r="H249" s="93" t="str">
        <f>IF('VCP_BCI_2025 List'!H246="","",'Lista VCP_BCI_2025'!H246)</f>
        <v/>
      </c>
      <c r="I249" s="165" t="str">
        <f>IF('VCP_BCI_2025 List'!I246="","",'Lista VCP_BCI_2025'!I246)</f>
        <v/>
      </c>
      <c r="J249" s="254"/>
      <c r="K249" s="212" t="str">
        <f t="shared" si="54"/>
        <v>C</v>
      </c>
      <c r="L249" s="212" t="str">
        <f t="shared" si="55"/>
        <v>CMP</v>
      </c>
      <c r="M249" s="212" t="str">
        <f t="shared" si="56"/>
        <v>C</v>
      </c>
      <c r="N249" s="212" t="str">
        <f t="shared" si="57"/>
        <v>CCMP</v>
      </c>
      <c r="O249" s="212" t="str">
        <f t="shared" si="58"/>
        <v>C</v>
      </c>
      <c r="P249" s="212" t="str">
        <f t="shared" si="59"/>
        <v>CCMP</v>
      </c>
    </row>
    <row r="250" spans="2:16" ht="51">
      <c r="B250" s="42" t="s">
        <v>253</v>
      </c>
      <c r="C250" s="22" t="s">
        <v>256</v>
      </c>
      <c r="D250" s="10" t="s">
        <v>90</v>
      </c>
      <c r="E250" s="119"/>
      <c r="F250" s="13" t="str">
        <f>IF('VCP_BCI_2025 List'!F247="","",'Lista VCP_BCI_2025'!F247)</f>
        <v/>
      </c>
      <c r="G250" s="13" t="str">
        <f>IF('VCP_BCI_2025 List'!G247="","",'Lista VCP_BCI_2025'!G247)</f>
        <v/>
      </c>
      <c r="H250" s="93" t="str">
        <f>IF('VCP_BCI_2025 List'!H247="","",'Lista VCP_BCI_2025'!H247)</f>
        <v/>
      </c>
      <c r="I250" s="165" t="str">
        <f>IF('VCP_BCI_2025 List'!I247="","",'Lista VCP_BCI_2025'!I247)</f>
        <v/>
      </c>
      <c r="J250" s="254"/>
      <c r="K250" s="212" t="str">
        <f t="shared" si="54"/>
        <v>C</v>
      </c>
      <c r="L250" s="212" t="str">
        <f t="shared" si="55"/>
        <v/>
      </c>
      <c r="M250" s="212" t="str">
        <f t="shared" si="56"/>
        <v>C</v>
      </c>
      <c r="N250" s="212" t="str">
        <f t="shared" si="57"/>
        <v>C</v>
      </c>
      <c r="O250" s="212" t="str">
        <f t="shared" si="58"/>
        <v>C</v>
      </c>
      <c r="P250" s="212" t="str">
        <f t="shared" si="59"/>
        <v>C</v>
      </c>
    </row>
    <row r="251" spans="2:16" ht="25.5">
      <c r="B251" s="42" t="s">
        <v>255</v>
      </c>
      <c r="C251" s="22" t="s">
        <v>258</v>
      </c>
      <c r="D251" s="10" t="s">
        <v>90</v>
      </c>
      <c r="E251" s="119"/>
      <c r="F251" s="13" t="str">
        <f>IF('VCP_BCI_2025 List'!F248="","",'Lista VCP_BCI_2025'!F248)</f>
        <v/>
      </c>
      <c r="G251" s="13" t="str">
        <f>IF('VCP_BCI_2025 List'!G248="","",'Lista VCP_BCI_2025'!G248)</f>
        <v/>
      </c>
      <c r="H251" s="93" t="str">
        <f>IF('VCP_BCI_2025 List'!H248="","",'Lista VCP_BCI_2025'!H248)</f>
        <v/>
      </c>
      <c r="I251" s="165" t="str">
        <f>IF('VCP_BCI_2025 List'!I248="","",'Lista VCP_BCI_2025'!I248)</f>
        <v/>
      </c>
      <c r="J251" s="254"/>
      <c r="K251" s="212" t="str">
        <f t="shared" si="54"/>
        <v>C</v>
      </c>
      <c r="L251" s="212" t="str">
        <f t="shared" si="55"/>
        <v/>
      </c>
      <c r="M251" s="212" t="str">
        <f t="shared" si="56"/>
        <v>C</v>
      </c>
      <c r="N251" s="212" t="str">
        <f t="shared" si="57"/>
        <v>C</v>
      </c>
      <c r="O251" s="212" t="str">
        <f t="shared" si="58"/>
        <v>C</v>
      </c>
      <c r="P251" s="212" t="str">
        <f t="shared" si="59"/>
        <v>C</v>
      </c>
    </row>
    <row r="252" spans="2:16" ht="38.25">
      <c r="B252" s="42" t="s">
        <v>257</v>
      </c>
      <c r="C252" s="22" t="s">
        <v>260</v>
      </c>
      <c r="D252" s="10" t="s">
        <v>90</v>
      </c>
      <c r="E252" s="119"/>
      <c r="F252" s="13" t="str">
        <f>IF('VCP_BCI_2025 List'!F249="","",'Lista VCP_BCI_2025'!F249)</f>
        <v/>
      </c>
      <c r="G252" s="13" t="str">
        <f>IF('VCP_BCI_2025 List'!G249="","",'Lista VCP_BCI_2025'!G249)</f>
        <v/>
      </c>
      <c r="H252" s="93" t="str">
        <f>IF('VCP_BCI_2025 List'!H249="","",'Lista VCP_BCI_2025'!H249)</f>
        <v/>
      </c>
      <c r="I252" s="165" t="str">
        <f>IF('VCP_BCI_2025 List'!I249="","",'Lista VCP_BCI_2025'!I249)</f>
        <v/>
      </c>
      <c r="J252" s="254"/>
      <c r="K252" s="212" t="str">
        <f t="shared" si="54"/>
        <v>C</v>
      </c>
      <c r="L252" s="212" t="str">
        <f t="shared" si="55"/>
        <v/>
      </c>
      <c r="M252" s="212" t="str">
        <f t="shared" si="56"/>
        <v>C</v>
      </c>
      <c r="N252" s="212" t="str">
        <f t="shared" si="57"/>
        <v>C</v>
      </c>
      <c r="O252" s="212" t="str">
        <f t="shared" si="58"/>
        <v>C</v>
      </c>
      <c r="P252" s="212" t="str">
        <f t="shared" si="59"/>
        <v>C</v>
      </c>
    </row>
    <row r="253" spans="2:16" ht="38.25">
      <c r="B253" s="42" t="s">
        <v>259</v>
      </c>
      <c r="C253" s="22" t="s">
        <v>262</v>
      </c>
      <c r="D253" s="10" t="s">
        <v>90</v>
      </c>
      <c r="E253" s="119" t="s">
        <v>91</v>
      </c>
      <c r="F253" s="13" t="str">
        <f>IF('VCP_BCI_2025 List'!F250="","",'Lista VCP_BCI_2025'!F250)</f>
        <v/>
      </c>
      <c r="G253" s="13" t="str">
        <f>IF('VCP_BCI_2025 List'!G250="","",'Lista VCP_BCI_2025'!G250)</f>
        <v/>
      </c>
      <c r="H253" s="93" t="str">
        <f>IF('VCP_BCI_2025 List'!H250="","",'Lista VCP_BCI_2025'!H250)</f>
        <v/>
      </c>
      <c r="I253" s="165" t="str">
        <f>IF('VCP_BCI_2025 List'!I250="","",'Lista VCP_BCI_2025'!I250)</f>
        <v/>
      </c>
      <c r="J253" s="254"/>
      <c r="K253" s="212" t="str">
        <f t="shared" si="54"/>
        <v>C</v>
      </c>
      <c r="L253" s="212" t="str">
        <f t="shared" si="55"/>
        <v>CMP</v>
      </c>
      <c r="M253" s="212" t="str">
        <f t="shared" si="56"/>
        <v>C</v>
      </c>
      <c r="N253" s="212" t="str">
        <f t="shared" si="57"/>
        <v>CCMP</v>
      </c>
      <c r="O253" s="212" t="str">
        <f t="shared" si="58"/>
        <v>C</v>
      </c>
      <c r="P253" s="212" t="str">
        <f t="shared" si="59"/>
        <v>CCMP</v>
      </c>
    </row>
    <row r="254" spans="2:16">
      <c r="B254" s="42" t="s">
        <v>261</v>
      </c>
      <c r="C254" s="22" t="s">
        <v>264</v>
      </c>
      <c r="D254" s="10" t="s">
        <v>90</v>
      </c>
      <c r="E254" s="119" t="s">
        <v>91</v>
      </c>
      <c r="F254" s="13" t="str">
        <f>IF('VCP_BCI_2025 List'!F251="","",'Lista VCP_BCI_2025'!F251)</f>
        <v/>
      </c>
      <c r="G254" s="13" t="str">
        <f>IF('VCP_BCI_2025 List'!G251="","",'Lista VCP_BCI_2025'!G251)</f>
        <v/>
      </c>
      <c r="H254" s="93" t="str">
        <f>IF('VCP_BCI_2025 List'!H251="","",'Lista VCP_BCI_2025'!H251)</f>
        <v/>
      </c>
      <c r="I254" s="165" t="str">
        <f>IF('VCP_BCI_2025 List'!I251="","",'Lista VCP_BCI_2025'!I251)</f>
        <v/>
      </c>
      <c r="J254" s="254"/>
      <c r="K254" s="212" t="str">
        <f t="shared" si="54"/>
        <v>C</v>
      </c>
      <c r="L254" s="212" t="str">
        <f t="shared" si="55"/>
        <v>CMP</v>
      </c>
      <c r="M254" s="212" t="str">
        <f t="shared" si="56"/>
        <v>C</v>
      </c>
      <c r="N254" s="212" t="str">
        <f t="shared" si="57"/>
        <v>CCMP</v>
      </c>
      <c r="O254" s="212" t="str">
        <f t="shared" si="58"/>
        <v>C</v>
      </c>
      <c r="P254" s="212" t="str">
        <f t="shared" si="59"/>
        <v>CCMP</v>
      </c>
    </row>
    <row r="255" spans="2:16" ht="35.25" customHeight="1">
      <c r="B255" s="42" t="s">
        <v>263</v>
      </c>
      <c r="C255" s="22" t="s">
        <v>266</v>
      </c>
      <c r="D255" s="10" t="s">
        <v>90</v>
      </c>
      <c r="E255" s="10" t="s">
        <v>91</v>
      </c>
      <c r="F255" s="13" t="str">
        <f>IF('VCP_BCI_2025 List'!F252="","",'Lista VCP_BCI_2025'!F252)</f>
        <v/>
      </c>
      <c r="G255" s="13" t="str">
        <f>IF('VCP_BCI_2025 List'!G252="","",'Lista VCP_BCI_2025'!G252)</f>
        <v/>
      </c>
      <c r="H255" s="93" t="str">
        <f>IF('VCP_BCI_2025 List'!H252="","",'Lista VCP_BCI_2025'!H252)</f>
        <v/>
      </c>
      <c r="I255" s="165" t="str">
        <f>IF('VCP_BCI_2025 List'!I252="","",'Lista VCP_BCI_2025'!I252)</f>
        <v/>
      </c>
      <c r="J255" s="254"/>
      <c r="K255" s="212" t="str">
        <f t="shared" si="54"/>
        <v>C</v>
      </c>
      <c r="L255" s="212" t="str">
        <f t="shared" si="55"/>
        <v>CMP</v>
      </c>
      <c r="M255" s="212" t="str">
        <f t="shared" si="56"/>
        <v>C</v>
      </c>
      <c r="N255" s="212" t="str">
        <f t="shared" si="57"/>
        <v>CCMP</v>
      </c>
      <c r="O255" s="212" t="str">
        <f t="shared" si="58"/>
        <v>C</v>
      </c>
      <c r="P255" s="212" t="str">
        <f t="shared" si="59"/>
        <v>CCMP</v>
      </c>
    </row>
    <row r="256" spans="2:16" ht="25.5">
      <c r="B256" s="42" t="s">
        <v>265</v>
      </c>
      <c r="C256" s="22" t="s">
        <v>268</v>
      </c>
      <c r="D256" s="10" t="s">
        <v>90</v>
      </c>
      <c r="E256" s="119" t="s">
        <v>91</v>
      </c>
      <c r="F256" s="13" t="str">
        <f>IF('VCP_BCI_2025 List'!F253="","",'Lista VCP_BCI_2025'!F253)</f>
        <v/>
      </c>
      <c r="G256" s="13" t="str">
        <f>IF('VCP_BCI_2025 List'!G253="","",'Lista VCP_BCI_2025'!G253)</f>
        <v/>
      </c>
      <c r="H256" s="93" t="str">
        <f>IF('VCP_BCI_2025 List'!H253="","",'Lista VCP_BCI_2025'!H253)</f>
        <v/>
      </c>
      <c r="I256" s="165" t="str">
        <f>IF('VCP_BCI_2025 List'!I253="","",'Lista VCP_BCI_2025'!I253)</f>
        <v/>
      </c>
      <c r="J256" s="254"/>
      <c r="K256" s="212" t="str">
        <f t="shared" si="54"/>
        <v>C</v>
      </c>
      <c r="L256" s="212" t="str">
        <f t="shared" si="55"/>
        <v>CMP</v>
      </c>
      <c r="M256" s="212" t="str">
        <f t="shared" si="56"/>
        <v>C</v>
      </c>
      <c r="N256" s="212" t="str">
        <f t="shared" si="57"/>
        <v>CCMP</v>
      </c>
      <c r="O256" s="212" t="str">
        <f t="shared" si="58"/>
        <v>C</v>
      </c>
      <c r="P256" s="212" t="str">
        <f t="shared" si="59"/>
        <v>CCMP</v>
      </c>
    </row>
    <row r="257" spans="2:16" ht="25.5">
      <c r="B257" s="42" t="s">
        <v>267</v>
      </c>
      <c r="C257" s="22" t="s">
        <v>270</v>
      </c>
      <c r="D257" s="10" t="s">
        <v>90</v>
      </c>
      <c r="E257" s="119" t="s">
        <v>91</v>
      </c>
      <c r="F257" s="13" t="str">
        <f>IF('VCP_BCI_2025 List'!F254="","",'Lista VCP_BCI_2025'!F254)</f>
        <v/>
      </c>
      <c r="G257" s="13" t="str">
        <f>IF('VCP_BCI_2025 List'!G254="","",'Lista VCP_BCI_2025'!G254)</f>
        <v/>
      </c>
      <c r="H257" s="93" t="str">
        <f>IF('VCP_BCI_2025 List'!H254="","",'Lista VCP_BCI_2025'!H254)</f>
        <v/>
      </c>
      <c r="I257" s="165" t="str">
        <f>IF('VCP_BCI_2025 List'!I254="","",'Lista VCP_BCI_2025'!I254)</f>
        <v/>
      </c>
      <c r="J257" s="254"/>
      <c r="K257" s="212" t="str">
        <f t="shared" si="54"/>
        <v>C</v>
      </c>
      <c r="L257" s="212" t="str">
        <f t="shared" si="55"/>
        <v>CMP</v>
      </c>
      <c r="M257" s="212" t="str">
        <f t="shared" si="56"/>
        <v>C</v>
      </c>
      <c r="N257" s="212" t="str">
        <f t="shared" si="57"/>
        <v>CCMP</v>
      </c>
      <c r="O257" s="212" t="str">
        <f t="shared" si="58"/>
        <v>C</v>
      </c>
      <c r="P257" s="212" t="str">
        <f t="shared" si="59"/>
        <v>CCMP</v>
      </c>
    </row>
    <row r="258" spans="2:16" ht="38.25">
      <c r="B258" s="42" t="s">
        <v>269</v>
      </c>
      <c r="C258" s="22" t="s">
        <v>272</v>
      </c>
      <c r="D258" s="10" t="s">
        <v>90</v>
      </c>
      <c r="E258" s="119" t="s">
        <v>91</v>
      </c>
      <c r="F258" s="13" t="str">
        <f>IF('VCP_BCI_2025 List'!F255="","",'Lista VCP_BCI_2025'!F255)</f>
        <v/>
      </c>
      <c r="G258" s="13" t="str">
        <f>IF('VCP_BCI_2025 List'!G255="","",'Lista VCP_BCI_2025'!G255)</f>
        <v/>
      </c>
      <c r="H258" s="93" t="str">
        <f>IF('VCP_BCI_2025 List'!H255="","",'Lista VCP_BCI_2025'!H255)</f>
        <v/>
      </c>
      <c r="I258" s="165" t="str">
        <f>IF('VCP_BCI_2025 List'!I255="","",'Lista VCP_BCI_2025'!I255)</f>
        <v/>
      </c>
      <c r="J258" s="254"/>
      <c r="K258" s="212" t="str">
        <f t="shared" si="54"/>
        <v>C</v>
      </c>
      <c r="L258" s="212" t="str">
        <f t="shared" si="55"/>
        <v>CMP</v>
      </c>
      <c r="M258" s="212" t="str">
        <f t="shared" si="56"/>
        <v>C</v>
      </c>
      <c r="N258" s="212" t="str">
        <f t="shared" si="57"/>
        <v>CCMP</v>
      </c>
      <c r="O258" s="212" t="str">
        <f t="shared" si="58"/>
        <v>C</v>
      </c>
      <c r="P258" s="212" t="str">
        <f t="shared" si="59"/>
        <v>CCMP</v>
      </c>
    </row>
    <row r="259" spans="2:16" ht="38.25">
      <c r="B259" s="42" t="s">
        <v>271</v>
      </c>
      <c r="C259" s="22" t="s">
        <v>274</v>
      </c>
      <c r="D259" s="10" t="s">
        <v>90</v>
      </c>
      <c r="E259" s="119" t="s">
        <v>91</v>
      </c>
      <c r="F259" s="13" t="str">
        <f>IF('VCP_BCI_2025 List'!F256="","",'Lista VCP_BCI_2025'!F256)</f>
        <v/>
      </c>
      <c r="G259" s="13" t="str">
        <f>IF('VCP_BCI_2025 List'!G256="","",'Lista VCP_BCI_2025'!G256)</f>
        <v/>
      </c>
      <c r="H259" s="93" t="str">
        <f>IF('VCP_BCI_2025 List'!H256="","",'Lista VCP_BCI_2025'!H256)</f>
        <v/>
      </c>
      <c r="I259" s="165" t="str">
        <f>IF('VCP_BCI_2025 List'!I256="","",'Lista VCP_BCI_2025'!I256)</f>
        <v/>
      </c>
      <c r="J259" s="254"/>
      <c r="K259" s="212" t="str">
        <f t="shared" si="54"/>
        <v>C</v>
      </c>
      <c r="L259" s="212" t="str">
        <f t="shared" si="55"/>
        <v>CMP</v>
      </c>
      <c r="M259" s="212" t="str">
        <f t="shared" si="56"/>
        <v>C</v>
      </c>
      <c r="N259" s="212" t="str">
        <f t="shared" si="57"/>
        <v>CCMP</v>
      </c>
      <c r="O259" s="212" t="str">
        <f t="shared" si="58"/>
        <v>C</v>
      </c>
      <c r="P259" s="212" t="str">
        <f t="shared" si="59"/>
        <v>CCMP</v>
      </c>
    </row>
    <row r="260" spans="2:16" ht="25.5">
      <c r="B260" s="42" t="s">
        <v>273</v>
      </c>
      <c r="C260" s="22" t="s">
        <v>276</v>
      </c>
      <c r="D260" s="10" t="s">
        <v>90</v>
      </c>
      <c r="E260" s="119" t="s">
        <v>91</v>
      </c>
      <c r="F260" s="13" t="str">
        <f>IF('VCP_BCI_2025 List'!F257="","",'Lista VCP_BCI_2025'!F257)</f>
        <v/>
      </c>
      <c r="G260" s="13" t="str">
        <f>IF('VCP_BCI_2025 List'!G257="","",'Lista VCP_BCI_2025'!G257)</f>
        <v/>
      </c>
      <c r="H260" s="93" t="str">
        <f>IF('VCP_BCI_2025 List'!H257="","",'Lista VCP_BCI_2025'!H257)</f>
        <v/>
      </c>
      <c r="I260" s="165" t="str">
        <f>IF('VCP_BCI_2025 List'!I257="","",'Lista VCP_BCI_2025'!I257)</f>
        <v/>
      </c>
      <c r="J260" s="254"/>
      <c r="K260" s="212" t="str">
        <f t="shared" si="54"/>
        <v>C</v>
      </c>
      <c r="L260" s="212" t="str">
        <f t="shared" si="55"/>
        <v>CMP</v>
      </c>
      <c r="M260" s="212" t="str">
        <f t="shared" si="56"/>
        <v>C</v>
      </c>
      <c r="N260" s="212" t="str">
        <f t="shared" si="57"/>
        <v>CCMP</v>
      </c>
      <c r="O260" s="212" t="str">
        <f t="shared" si="58"/>
        <v>C</v>
      </c>
      <c r="P260" s="212" t="str">
        <f t="shared" si="59"/>
        <v>CCMP</v>
      </c>
    </row>
    <row r="261" spans="2:16" ht="38.25">
      <c r="B261" s="42" t="s">
        <v>275</v>
      </c>
      <c r="C261" s="22" t="s">
        <v>278</v>
      </c>
      <c r="D261" s="10" t="s">
        <v>90</v>
      </c>
      <c r="E261" s="119"/>
      <c r="F261" s="13" t="str">
        <f>IF('VCP_BCI_2025 List'!F258="","",'Lista VCP_BCI_2025'!F258)</f>
        <v/>
      </c>
      <c r="G261" s="13" t="str">
        <f>IF('VCP_BCI_2025 List'!G258="","",'Lista VCP_BCI_2025'!G258)</f>
        <v/>
      </c>
      <c r="H261" s="93" t="str">
        <f>IF('VCP_BCI_2025 List'!H258="","",'Lista VCP_BCI_2025'!H258)</f>
        <v/>
      </c>
      <c r="I261" s="165" t="str">
        <f>IF('VCP_BCI_2025 List'!I258="","",'Lista VCP_BCI_2025'!I258)</f>
        <v/>
      </c>
      <c r="J261" s="254"/>
      <c r="K261" s="212" t="str">
        <f t="shared" si="54"/>
        <v>C</v>
      </c>
      <c r="L261" s="212" t="str">
        <f t="shared" si="55"/>
        <v/>
      </c>
      <c r="M261" s="212" t="str">
        <f t="shared" si="56"/>
        <v>C</v>
      </c>
      <c r="N261" s="212" t="str">
        <f t="shared" si="57"/>
        <v>C</v>
      </c>
      <c r="O261" s="212" t="str">
        <f t="shared" si="58"/>
        <v>C</v>
      </c>
      <c r="P261" s="212" t="str">
        <f t="shared" si="59"/>
        <v>C</v>
      </c>
    </row>
    <row r="262" spans="2:16" ht="25.5">
      <c r="B262" s="42" t="s">
        <v>277</v>
      </c>
      <c r="C262" s="26" t="s">
        <v>280</v>
      </c>
      <c r="D262" s="10" t="s">
        <v>90</v>
      </c>
      <c r="E262" s="119"/>
      <c r="F262" s="13" t="str">
        <f>IF('VCP_BCI_2025 List'!F259="","",'Lista VCP_BCI_2025'!F259)</f>
        <v/>
      </c>
      <c r="G262" s="13" t="str">
        <f>IF('VCP_BCI_2025 List'!G259="","",'Lista VCP_BCI_2025'!G259)</f>
        <v/>
      </c>
      <c r="H262" s="93" t="str">
        <f>IF('VCP_BCI_2025 List'!H259="","",'Lista VCP_BCI_2025'!H259)</f>
        <v/>
      </c>
      <c r="I262" s="165" t="str">
        <f>IF('VCP_BCI_2025 List'!I259="","",'Lista VCP_BCI_2025'!I259)</f>
        <v/>
      </c>
      <c r="J262" s="254"/>
      <c r="K262" s="212" t="str">
        <f t="shared" si="54"/>
        <v>C</v>
      </c>
      <c r="L262" s="212" t="str">
        <f t="shared" si="55"/>
        <v/>
      </c>
      <c r="M262" s="212" t="str">
        <f t="shared" si="56"/>
        <v>C</v>
      </c>
      <c r="N262" s="212" t="str">
        <f t="shared" si="57"/>
        <v>C</v>
      </c>
      <c r="O262" s="212" t="str">
        <f t="shared" si="58"/>
        <v>C</v>
      </c>
      <c r="P262" s="212" t="str">
        <f t="shared" si="59"/>
        <v>C</v>
      </c>
    </row>
    <row r="263" spans="2:16" ht="38.25">
      <c r="B263" s="42" t="s">
        <v>279</v>
      </c>
      <c r="C263" s="22" t="s">
        <v>282</v>
      </c>
      <c r="D263" s="10" t="s">
        <v>90</v>
      </c>
      <c r="E263" s="10" t="s">
        <v>91</v>
      </c>
      <c r="F263" s="13" t="str">
        <f>IF('VCP_BCI_2025 List'!F260="","",'Lista VCP_BCI_2025'!F260)</f>
        <v/>
      </c>
      <c r="G263" s="13" t="str">
        <f>IF('VCP_BCI_2025 List'!G260="","",'Lista VCP_BCI_2025'!G260)</f>
        <v/>
      </c>
      <c r="H263" s="93" t="str">
        <f>IF('VCP_BCI_2025 List'!H260="","",'Lista VCP_BCI_2025'!H260)</f>
        <v/>
      </c>
      <c r="I263" s="165" t="str">
        <f>IF('VCP_BCI_2025 List'!I260="","",'Lista VCP_BCI_2025'!I260)</f>
        <v/>
      </c>
      <c r="J263" s="254"/>
      <c r="K263" s="212" t="str">
        <f t="shared" si="54"/>
        <v>C</v>
      </c>
      <c r="L263" s="212" t="str">
        <f t="shared" si="55"/>
        <v>CMP</v>
      </c>
      <c r="M263" s="212" t="str">
        <f t="shared" si="56"/>
        <v>C</v>
      </c>
      <c r="N263" s="212" t="str">
        <f t="shared" si="57"/>
        <v>CCMP</v>
      </c>
      <c r="O263" s="212" t="str">
        <f t="shared" si="58"/>
        <v>C</v>
      </c>
      <c r="P263" s="212" t="str">
        <f t="shared" si="59"/>
        <v>CCMP</v>
      </c>
    </row>
    <row r="264" spans="2:16" ht="33" customHeight="1">
      <c r="B264" s="42" t="s">
        <v>281</v>
      </c>
      <c r="C264" s="22" t="s">
        <v>284</v>
      </c>
      <c r="D264" s="10" t="s">
        <v>90</v>
      </c>
      <c r="E264" s="119"/>
      <c r="F264" s="13" t="str">
        <f>IF('VCP_BCI_2025 List'!F261="","",'Lista VCP_BCI_2025'!F261)</f>
        <v/>
      </c>
      <c r="G264" s="13" t="str">
        <f>IF('VCP_BCI_2025 List'!G261="","",'Lista VCP_BCI_2025'!G261)</f>
        <v/>
      </c>
      <c r="H264" s="93" t="str">
        <f>IF('VCP_BCI_2025 List'!H261="","",'Lista VCP_BCI_2025'!H261)</f>
        <v/>
      </c>
      <c r="I264" s="165" t="str">
        <f>IF('VCP_BCI_2025 List'!I261="","",'Lista VCP_BCI_2025'!I261)</f>
        <v/>
      </c>
      <c r="J264" s="254"/>
      <c r="K264" s="212" t="str">
        <f t="shared" si="54"/>
        <v>C</v>
      </c>
      <c r="L264" s="212" t="str">
        <f t="shared" si="55"/>
        <v/>
      </c>
      <c r="M264" s="212" t="str">
        <f t="shared" si="56"/>
        <v>C</v>
      </c>
      <c r="N264" s="212" t="str">
        <f t="shared" si="57"/>
        <v>C</v>
      </c>
      <c r="O264" s="212" t="str">
        <f t="shared" si="58"/>
        <v>C</v>
      </c>
      <c r="P264" s="212" t="str">
        <f t="shared" si="59"/>
        <v>C</v>
      </c>
    </row>
    <row r="265" spans="2:16" ht="20.25" customHeight="1">
      <c r="B265" s="186"/>
      <c r="C265" s="50" t="s">
        <v>285</v>
      </c>
      <c r="D265" s="11" t="s">
        <v>90</v>
      </c>
      <c r="E265" s="30" t="s">
        <v>91</v>
      </c>
      <c r="F265" s="11" t="s">
        <v>65</v>
      </c>
      <c r="G265" s="11" t="s">
        <v>66</v>
      </c>
      <c r="H265" s="11" t="s">
        <v>92</v>
      </c>
      <c r="I265" s="15" t="s">
        <v>93</v>
      </c>
      <c r="J265" s="254"/>
    </row>
    <row r="266" spans="2:16" ht="51" customHeight="1">
      <c r="B266" s="42" t="s">
        <v>283</v>
      </c>
      <c r="C266" s="22" t="s">
        <v>287</v>
      </c>
      <c r="D266" s="10" t="s">
        <v>90</v>
      </c>
      <c r="E266" s="10" t="s">
        <v>91</v>
      </c>
      <c r="F266" s="13" t="str">
        <f>IF('VCP_BCI_2025 List'!F263="","",'Lista VCP_BCI_2025'!F263)</f>
        <v/>
      </c>
      <c r="G266" s="13" t="str">
        <f>IF('VCP_BCI_2025 List'!G263="","",'Lista VCP_BCI_2025'!G263)</f>
        <v/>
      </c>
      <c r="H266" s="93" t="str">
        <f>IF('VCP_BCI_2025 List'!H263="","",'Lista VCP_BCI_2025'!H263)</f>
        <v/>
      </c>
      <c r="I266" s="165" t="str">
        <f>IF('VCP_BCI_2025 List'!I263="","",'Lista VCP_BCI_2025'!I263)</f>
        <v/>
      </c>
      <c r="J266" s="254"/>
      <c r="K266" s="212" t="str">
        <f t="shared" si="54"/>
        <v>C</v>
      </c>
      <c r="L266" s="212" t="str">
        <f t="shared" si="55"/>
        <v>CMP</v>
      </c>
      <c r="M266" s="212" t="str">
        <f t="shared" si="56"/>
        <v>C</v>
      </c>
      <c r="N266" s="212" t="str">
        <f t="shared" si="57"/>
        <v>CCMP</v>
      </c>
      <c r="O266" s="212" t="str">
        <f t="shared" si="58"/>
        <v>C</v>
      </c>
      <c r="P266" s="212" t="str">
        <f t="shared" si="59"/>
        <v>CCMP</v>
      </c>
    </row>
    <row r="267" spans="2:16" ht="20.25" customHeight="1">
      <c r="B267" s="186"/>
      <c r="C267" s="50" t="s">
        <v>288</v>
      </c>
      <c r="D267" s="11" t="s">
        <v>90</v>
      </c>
      <c r="E267" s="30" t="s">
        <v>91</v>
      </c>
      <c r="F267" s="11" t="s">
        <v>65</v>
      </c>
      <c r="G267" s="11" t="s">
        <v>66</v>
      </c>
      <c r="H267" s="11" t="s">
        <v>92</v>
      </c>
      <c r="I267" s="15" t="s">
        <v>93</v>
      </c>
      <c r="J267" s="254"/>
    </row>
    <row r="268" spans="2:16" ht="38.25">
      <c r="B268" s="42" t="s">
        <v>286</v>
      </c>
      <c r="C268" s="22" t="s">
        <v>290</v>
      </c>
      <c r="D268" s="10" t="s">
        <v>90</v>
      </c>
      <c r="E268" s="119"/>
      <c r="F268" s="13" t="str">
        <f>IF('VCP_BCI_2025 List'!F265="","",'Lista VCP_BCI_2025'!F265)</f>
        <v/>
      </c>
      <c r="G268" s="13" t="str">
        <f>IF('VCP_BCI_2025 List'!G265="","",'Lista VCP_BCI_2025'!G265)</f>
        <v/>
      </c>
      <c r="H268" s="93" t="str">
        <f>IF('VCP_BCI_2025 List'!H265="","",'Lista VCP_BCI_2025'!H265)</f>
        <v/>
      </c>
      <c r="I268" s="165" t="str">
        <f>IF('VCP_BCI_2025 List'!I265="","",'Lista VCP_BCI_2025'!I265)</f>
        <v/>
      </c>
      <c r="J268" s="254"/>
      <c r="K268" s="212" t="str">
        <f t="shared" si="54"/>
        <v>C</v>
      </c>
      <c r="L268" s="212" t="str">
        <f t="shared" si="55"/>
        <v/>
      </c>
      <c r="M268" s="212" t="str">
        <f t="shared" si="56"/>
        <v>C</v>
      </c>
      <c r="N268" s="212" t="str">
        <f t="shared" si="57"/>
        <v>C</v>
      </c>
      <c r="O268" s="212" t="str">
        <f t="shared" si="58"/>
        <v>C</v>
      </c>
      <c r="P268" s="212" t="str">
        <f t="shared" si="59"/>
        <v>C</v>
      </c>
    </row>
    <row r="269" spans="2:16">
      <c r="B269" s="176"/>
      <c r="C269" s="50" t="s">
        <v>291</v>
      </c>
      <c r="D269" s="11" t="s">
        <v>90</v>
      </c>
      <c r="E269" s="30" t="s">
        <v>91</v>
      </c>
      <c r="F269" s="11" t="s">
        <v>65</v>
      </c>
      <c r="G269" s="11" t="s">
        <v>66</v>
      </c>
      <c r="H269" s="11" t="s">
        <v>92</v>
      </c>
      <c r="I269" s="15" t="s">
        <v>93</v>
      </c>
      <c r="J269" s="254"/>
    </row>
    <row r="270" spans="2:16" ht="25.5">
      <c r="B270" s="42" t="s">
        <v>289</v>
      </c>
      <c r="C270" s="181" t="s">
        <v>293</v>
      </c>
      <c r="D270" s="10" t="s">
        <v>90</v>
      </c>
      <c r="E270" s="10"/>
      <c r="F270" s="13" t="str">
        <f>IF('VCP_BCI_2025 List'!F267="","",'Lista VCP_BCI_2025'!F267)</f>
        <v/>
      </c>
      <c r="G270" s="13" t="str">
        <f>IF('VCP_BCI_2025 List'!G267="","",'Lista VCP_BCI_2025'!G267)</f>
        <v/>
      </c>
      <c r="H270" s="93" t="str">
        <f>IF('VCP_BCI_2025 List'!H267="","",'Lista VCP_BCI_2025'!H267)</f>
        <v/>
      </c>
      <c r="I270" s="165" t="str">
        <f>IF('VCP_BCI_2025 List'!I267="","",'Lista VCP_BCI_2025'!I267)</f>
        <v/>
      </c>
      <c r="J270" s="254"/>
      <c r="K270" s="212" t="str">
        <f t="shared" ref="K270:K271" si="60">CONCATENATE(D270,H270)</f>
        <v>C</v>
      </c>
      <c r="L270" s="212" t="str">
        <f t="shared" ref="L270:L271" si="61">CONCATENATE(E270,H270)</f>
        <v/>
      </c>
      <c r="M270" s="212" t="str">
        <f t="shared" ref="M270:M271" si="62">CONCATENATE(D270,F270)</f>
        <v>C</v>
      </c>
      <c r="N270" s="212" t="str">
        <f t="shared" ref="N270:N271" si="63">CONCATENATE(D270,E270,F270)</f>
        <v>C</v>
      </c>
      <c r="O270" s="212" t="str">
        <f t="shared" ref="O270:O271" si="64">CONCATENATE(D270,G270)</f>
        <v>C</v>
      </c>
      <c r="P270" s="212" t="str">
        <f t="shared" ref="P270:P271" si="65">CONCATENATE(D270,E270,G270)</f>
        <v>C</v>
      </c>
    </row>
    <row r="271" spans="2:16" ht="21" customHeight="1">
      <c r="B271" s="42" t="s">
        <v>292</v>
      </c>
      <c r="C271" s="181" t="s">
        <v>295</v>
      </c>
      <c r="D271" s="10" t="s">
        <v>90</v>
      </c>
      <c r="E271" s="119"/>
      <c r="F271" s="13" t="str">
        <f>IF('VCP_BCI_2025 List'!F268="","",'Lista VCP_BCI_2025'!F268)</f>
        <v/>
      </c>
      <c r="G271" s="13" t="str">
        <f>IF('VCP_BCI_2025 List'!G268="","",'Lista VCP_BCI_2025'!G268)</f>
        <v/>
      </c>
      <c r="H271" s="93" t="str">
        <f>IF('VCP_BCI_2025 List'!H268="","",'Lista VCP_BCI_2025'!H268)</f>
        <v/>
      </c>
      <c r="I271" s="165" t="str">
        <f>IF('VCP_BCI_2025 List'!I268="","",'Lista VCP_BCI_2025'!I268)</f>
        <v/>
      </c>
      <c r="J271" s="254"/>
      <c r="K271" s="212" t="str">
        <f t="shared" si="60"/>
        <v>C</v>
      </c>
      <c r="L271" s="212" t="str">
        <f t="shared" si="61"/>
        <v/>
      </c>
      <c r="M271" s="212" t="str">
        <f t="shared" si="62"/>
        <v>C</v>
      </c>
      <c r="N271" s="212" t="str">
        <f t="shared" si="63"/>
        <v>C</v>
      </c>
      <c r="O271" s="212" t="str">
        <f t="shared" si="64"/>
        <v>C</v>
      </c>
      <c r="P271" s="212" t="str">
        <f t="shared" si="65"/>
        <v>C</v>
      </c>
    </row>
    <row r="272" spans="2:16">
      <c r="B272" s="176"/>
      <c r="C272" s="50" t="s">
        <v>296</v>
      </c>
      <c r="D272" s="11" t="s">
        <v>90</v>
      </c>
      <c r="E272" s="30" t="s">
        <v>91</v>
      </c>
      <c r="F272" s="11" t="s">
        <v>65</v>
      </c>
      <c r="G272" s="11" t="s">
        <v>66</v>
      </c>
      <c r="H272" s="11" t="s">
        <v>92</v>
      </c>
      <c r="I272" s="15" t="s">
        <v>93</v>
      </c>
    </row>
    <row r="273" spans="2:16" ht="25.5">
      <c r="B273" s="42" t="s">
        <v>294</v>
      </c>
      <c r="C273" s="22" t="s">
        <v>298</v>
      </c>
      <c r="D273" s="10" t="s">
        <v>90</v>
      </c>
      <c r="E273" s="10" t="s">
        <v>91</v>
      </c>
      <c r="F273" s="13" t="str">
        <f>IF('VCP_BCI_2025 List'!F270="","",'Lista VCP_BCI_2025'!F270)</f>
        <v/>
      </c>
      <c r="G273" s="13" t="str">
        <f>IF('VCP_BCI_2025 List'!G270="","",'Lista VCP_BCI_2025'!G270)</f>
        <v/>
      </c>
      <c r="H273" s="93" t="str">
        <f>IF('VCP_BCI_2025 List'!H270="","",'Lista VCP_BCI_2025'!H270)</f>
        <v/>
      </c>
      <c r="I273" s="165" t="str">
        <f>IF('VCP_BCI_2025 List'!I270="","",'Lista VCP_BCI_2025'!I270)</f>
        <v/>
      </c>
      <c r="J273" s="254"/>
      <c r="K273" s="212" t="str">
        <f t="shared" ref="K273:K288" si="66">CONCATENATE(D273,H273)</f>
        <v>C</v>
      </c>
      <c r="L273" s="212" t="str">
        <f t="shared" ref="L273" si="67">CONCATENATE(E273,H273)</f>
        <v>CMP</v>
      </c>
      <c r="M273" s="212" t="str">
        <f t="shared" ref="M273:M288" si="68">CONCATENATE(D273,F273)</f>
        <v>C</v>
      </c>
      <c r="N273" s="212" t="str">
        <f t="shared" ref="N273:N288" si="69">CONCATENATE(D273,E273,F273)</f>
        <v>CCMP</v>
      </c>
      <c r="O273" s="212" t="str">
        <f t="shared" ref="O273:O288" si="70">CONCATENATE(D273,G273)</f>
        <v>C</v>
      </c>
      <c r="P273" s="212" t="str">
        <f t="shared" ref="P273:P288" si="71">CONCATENATE(D273,E273,G273)</f>
        <v>CCMP</v>
      </c>
    </row>
    <row r="274" spans="2:16" ht="25.5">
      <c r="B274" s="42" t="s">
        <v>297</v>
      </c>
      <c r="C274" s="22" t="s">
        <v>300</v>
      </c>
      <c r="D274" s="10" t="s">
        <v>90</v>
      </c>
      <c r="E274" s="119"/>
      <c r="F274" s="13" t="str">
        <f>IF('VCP_BCI_2025 List'!F271="","",'Lista VCP_BCI_2025'!F271)</f>
        <v/>
      </c>
      <c r="G274" s="13" t="str">
        <f>IF('VCP_BCI_2025 List'!G271="","",'Lista VCP_BCI_2025'!G271)</f>
        <v/>
      </c>
      <c r="H274" s="93" t="str">
        <f>IF('VCP_BCI_2025 List'!H271="","",'Lista VCP_BCI_2025'!H271)</f>
        <v/>
      </c>
      <c r="I274" s="165" t="str">
        <f>IF('VCP_BCI_2025 List'!I271="","",'Lista VCP_BCI_2025'!I271)</f>
        <v/>
      </c>
      <c r="J274" s="254"/>
      <c r="K274" s="212" t="str">
        <f t="shared" si="66"/>
        <v>C</v>
      </c>
      <c r="M274" s="212" t="str">
        <f t="shared" si="68"/>
        <v>C</v>
      </c>
      <c r="N274" s="212" t="str">
        <f t="shared" si="69"/>
        <v>C</v>
      </c>
      <c r="O274" s="212" t="str">
        <f t="shared" si="70"/>
        <v>C</v>
      </c>
      <c r="P274" s="212" t="str">
        <f t="shared" si="71"/>
        <v>C</v>
      </c>
    </row>
    <row r="275" spans="2:16" ht="25.5">
      <c r="B275" s="42" t="s">
        <v>299</v>
      </c>
      <c r="C275" s="22" t="s">
        <v>302</v>
      </c>
      <c r="D275" s="10" t="s">
        <v>90</v>
      </c>
      <c r="E275" s="119"/>
      <c r="F275" s="13" t="str">
        <f>IF('VCP_BCI_2025 List'!F272="","",'Lista VCP_BCI_2025'!F272)</f>
        <v/>
      </c>
      <c r="G275" s="13" t="str">
        <f>IF('VCP_BCI_2025 List'!G272="","",'Lista VCP_BCI_2025'!G272)</f>
        <v/>
      </c>
      <c r="H275" s="93" t="str">
        <f>IF('VCP_BCI_2025 List'!H272="","",'Lista VCP_BCI_2025'!H272)</f>
        <v/>
      </c>
      <c r="I275" s="165" t="str">
        <f>IF('VCP_BCI_2025 List'!I272="","",'Lista VCP_BCI_2025'!I272)</f>
        <v/>
      </c>
      <c r="J275" s="254"/>
      <c r="K275" s="212" t="str">
        <f t="shared" si="66"/>
        <v>C</v>
      </c>
      <c r="M275" s="212" t="str">
        <f t="shared" si="68"/>
        <v>C</v>
      </c>
      <c r="N275" s="212" t="str">
        <f t="shared" si="69"/>
        <v>C</v>
      </c>
      <c r="O275" s="212" t="str">
        <f t="shared" si="70"/>
        <v>C</v>
      </c>
      <c r="P275" s="212" t="str">
        <f t="shared" si="71"/>
        <v>C</v>
      </c>
    </row>
    <row r="276" spans="2:16" ht="25.5">
      <c r="B276" s="42" t="s">
        <v>301</v>
      </c>
      <c r="C276" s="22" t="s">
        <v>304</v>
      </c>
      <c r="D276" s="10" t="s">
        <v>90</v>
      </c>
      <c r="E276" s="119"/>
      <c r="F276" s="13" t="str">
        <f>IF('VCP_BCI_2025 List'!F273="","",'Lista VCP_BCI_2025'!F273)</f>
        <v/>
      </c>
      <c r="G276" s="13" t="str">
        <f>IF('VCP_BCI_2025 List'!G273="","",'Lista VCP_BCI_2025'!G273)</f>
        <v/>
      </c>
      <c r="H276" s="93" t="str">
        <f>IF('VCP_BCI_2025 List'!H273="","",'Lista VCP_BCI_2025'!H273)</f>
        <v/>
      </c>
      <c r="I276" s="165" t="str">
        <f>IF('VCP_BCI_2025 List'!I273="","",'Lista VCP_BCI_2025'!I273)</f>
        <v/>
      </c>
      <c r="J276" s="254"/>
      <c r="K276" s="212" t="str">
        <f t="shared" si="66"/>
        <v>C</v>
      </c>
      <c r="M276" s="212" t="str">
        <f t="shared" si="68"/>
        <v>C</v>
      </c>
      <c r="N276" s="212" t="str">
        <f t="shared" si="69"/>
        <v>C</v>
      </c>
      <c r="O276" s="212" t="str">
        <f t="shared" si="70"/>
        <v>C</v>
      </c>
      <c r="P276" s="212" t="str">
        <f t="shared" si="71"/>
        <v>C</v>
      </c>
    </row>
    <row r="277" spans="2:16" ht="25.5">
      <c r="B277" s="42" t="s">
        <v>303</v>
      </c>
      <c r="C277" s="22" t="s">
        <v>306</v>
      </c>
      <c r="D277" s="10" t="s">
        <v>90</v>
      </c>
      <c r="E277" s="119"/>
      <c r="F277" s="13" t="str">
        <f>IF('VCP_BCI_2025 List'!F274="","",'Lista VCP_BCI_2025'!F274)</f>
        <v/>
      </c>
      <c r="G277" s="13" t="str">
        <f>IF('VCP_BCI_2025 List'!G274="","",'Lista VCP_BCI_2025'!G274)</f>
        <v/>
      </c>
      <c r="H277" s="93" t="str">
        <f>IF('VCP_BCI_2025 List'!H274="","",'Lista VCP_BCI_2025'!H274)</f>
        <v/>
      </c>
      <c r="I277" s="165" t="str">
        <f>IF('VCP_BCI_2025 List'!I274="","",'Lista VCP_BCI_2025'!I274)</f>
        <v/>
      </c>
      <c r="J277" s="254"/>
      <c r="K277" s="212" t="str">
        <f t="shared" si="66"/>
        <v>C</v>
      </c>
      <c r="M277" s="212" t="str">
        <f t="shared" si="68"/>
        <v>C</v>
      </c>
      <c r="N277" s="212" t="str">
        <f t="shared" si="69"/>
        <v>C</v>
      </c>
      <c r="O277" s="212" t="str">
        <f t="shared" si="70"/>
        <v>C</v>
      </c>
      <c r="P277" s="212" t="str">
        <f t="shared" si="71"/>
        <v>C</v>
      </c>
    </row>
    <row r="278" spans="2:16" ht="38.25">
      <c r="B278" s="42" t="s">
        <v>305</v>
      </c>
      <c r="C278" s="22" t="s">
        <v>308</v>
      </c>
      <c r="D278" s="10" t="s">
        <v>90</v>
      </c>
      <c r="E278" s="119"/>
      <c r="F278" s="13" t="str">
        <f>IF('VCP_BCI_2025 List'!F275="","",'Lista VCP_BCI_2025'!F275)</f>
        <v/>
      </c>
      <c r="G278" s="13" t="str">
        <f>IF('VCP_BCI_2025 List'!G275="","",'Lista VCP_BCI_2025'!G275)</f>
        <v/>
      </c>
      <c r="H278" s="93" t="str">
        <f>IF('VCP_BCI_2025 List'!H275="","",'Lista VCP_BCI_2025'!H275)</f>
        <v/>
      </c>
      <c r="I278" s="165" t="str">
        <f>IF('VCP_BCI_2025 List'!I275="","",'Lista VCP_BCI_2025'!I275)</f>
        <v/>
      </c>
      <c r="J278" s="254"/>
      <c r="K278" s="212" t="str">
        <f t="shared" si="66"/>
        <v>C</v>
      </c>
      <c r="M278" s="212" t="str">
        <f t="shared" si="68"/>
        <v>C</v>
      </c>
      <c r="N278" s="212" t="str">
        <f t="shared" si="69"/>
        <v>C</v>
      </c>
      <c r="O278" s="212" t="str">
        <f t="shared" si="70"/>
        <v>C</v>
      </c>
      <c r="P278" s="212" t="str">
        <f t="shared" si="71"/>
        <v>C</v>
      </c>
    </row>
    <row r="279" spans="2:16" ht="25.5">
      <c r="B279" s="42" t="s">
        <v>307</v>
      </c>
      <c r="C279" s="22" t="s">
        <v>310</v>
      </c>
      <c r="D279" s="10" t="s">
        <v>90</v>
      </c>
      <c r="E279" s="119"/>
      <c r="F279" s="13" t="str">
        <f>IF('VCP_BCI_2025 List'!F276="","",'Lista VCP_BCI_2025'!F276)</f>
        <v/>
      </c>
      <c r="G279" s="13" t="str">
        <f>IF('VCP_BCI_2025 List'!G276="","",'Lista VCP_BCI_2025'!G276)</f>
        <v/>
      </c>
      <c r="H279" s="93" t="str">
        <f>IF('VCP_BCI_2025 List'!H276="","",'Lista VCP_BCI_2025'!H276)</f>
        <v/>
      </c>
      <c r="I279" s="165" t="str">
        <f>IF('VCP_BCI_2025 List'!I276="","",'Lista VCP_BCI_2025'!I276)</f>
        <v/>
      </c>
      <c r="J279" s="254"/>
      <c r="K279" s="212" t="str">
        <f t="shared" si="66"/>
        <v>C</v>
      </c>
      <c r="M279" s="212" t="str">
        <f t="shared" si="68"/>
        <v>C</v>
      </c>
      <c r="N279" s="212" t="str">
        <f t="shared" si="69"/>
        <v>C</v>
      </c>
      <c r="O279" s="212" t="str">
        <f t="shared" si="70"/>
        <v>C</v>
      </c>
      <c r="P279" s="212" t="str">
        <f t="shared" si="71"/>
        <v>C</v>
      </c>
    </row>
    <row r="280" spans="2:16" ht="25.5">
      <c r="B280" s="42" t="s">
        <v>309</v>
      </c>
      <c r="C280" s="22" t="s">
        <v>312</v>
      </c>
      <c r="D280" s="10" t="s">
        <v>90</v>
      </c>
      <c r="E280" s="119"/>
      <c r="F280" s="13" t="str">
        <f>IF('VCP_BCI_2025 List'!F277="","",'Lista VCP_BCI_2025'!F277)</f>
        <v/>
      </c>
      <c r="G280" s="13" t="str">
        <f>IF('VCP_BCI_2025 List'!G277="","",'Lista VCP_BCI_2025'!G277)</f>
        <v/>
      </c>
      <c r="H280" s="93" t="str">
        <f>IF('VCP_BCI_2025 List'!H277="","",'Lista VCP_BCI_2025'!H277)</f>
        <v/>
      </c>
      <c r="I280" s="165" t="str">
        <f>IF('VCP_BCI_2025 List'!I277="","",'Lista VCP_BCI_2025'!I277)</f>
        <v/>
      </c>
      <c r="J280" s="254"/>
      <c r="K280" s="212" t="str">
        <f t="shared" si="66"/>
        <v>C</v>
      </c>
      <c r="M280" s="212" t="str">
        <f t="shared" si="68"/>
        <v>C</v>
      </c>
      <c r="N280" s="212" t="str">
        <f t="shared" si="69"/>
        <v>C</v>
      </c>
      <c r="O280" s="212" t="str">
        <f t="shared" si="70"/>
        <v>C</v>
      </c>
      <c r="P280" s="212" t="str">
        <f t="shared" si="71"/>
        <v>C</v>
      </c>
    </row>
    <row r="281" spans="2:16" ht="25.5">
      <c r="B281" s="42" t="s">
        <v>311</v>
      </c>
      <c r="C281" s="22" t="s">
        <v>314</v>
      </c>
      <c r="D281" s="10" t="s">
        <v>90</v>
      </c>
      <c r="E281" s="119"/>
      <c r="F281" s="13" t="str">
        <f>IF('VCP_BCI_2025 List'!F278="","",'Lista VCP_BCI_2025'!F278)</f>
        <v/>
      </c>
      <c r="G281" s="13" t="str">
        <f>IF('VCP_BCI_2025 List'!G278="","",'Lista VCP_BCI_2025'!G278)</f>
        <v/>
      </c>
      <c r="H281" s="93" t="str">
        <f>IF('VCP_BCI_2025 List'!H278="","",'Lista VCP_BCI_2025'!H278)</f>
        <v/>
      </c>
      <c r="I281" s="165" t="str">
        <f>IF('VCP_BCI_2025 List'!I278="","",'Lista VCP_BCI_2025'!I278)</f>
        <v/>
      </c>
      <c r="J281" s="254"/>
      <c r="K281" s="212" t="str">
        <f t="shared" si="66"/>
        <v>C</v>
      </c>
      <c r="M281" s="212" t="str">
        <f t="shared" si="68"/>
        <v>C</v>
      </c>
      <c r="N281" s="212" t="str">
        <f t="shared" si="69"/>
        <v>C</v>
      </c>
      <c r="O281" s="212" t="str">
        <f t="shared" si="70"/>
        <v>C</v>
      </c>
      <c r="P281" s="212" t="str">
        <f t="shared" si="71"/>
        <v>C</v>
      </c>
    </row>
    <row r="282" spans="2:16" ht="25.5">
      <c r="B282" s="42" t="s">
        <v>313</v>
      </c>
      <c r="C282" s="22" t="s">
        <v>316</v>
      </c>
      <c r="D282" s="10" t="s">
        <v>90</v>
      </c>
      <c r="E282" s="119"/>
      <c r="F282" s="13" t="str">
        <f>IF('VCP_BCI_2025 List'!F279="","",'Lista VCP_BCI_2025'!F279)</f>
        <v/>
      </c>
      <c r="G282" s="13" t="str">
        <f>IF('VCP_BCI_2025 List'!G279="","",'Lista VCP_BCI_2025'!G279)</f>
        <v/>
      </c>
      <c r="H282" s="93" t="str">
        <f>IF('VCP_BCI_2025 List'!H279="","",'Lista VCP_BCI_2025'!H279)</f>
        <v/>
      </c>
      <c r="I282" s="165" t="str">
        <f>IF('VCP_BCI_2025 List'!I279="","",'Lista VCP_BCI_2025'!I279)</f>
        <v/>
      </c>
      <c r="J282" s="254"/>
      <c r="K282" s="212" t="str">
        <f t="shared" si="66"/>
        <v>C</v>
      </c>
      <c r="M282" s="212" t="str">
        <f t="shared" si="68"/>
        <v>C</v>
      </c>
      <c r="N282" s="212" t="str">
        <f t="shared" si="69"/>
        <v>C</v>
      </c>
      <c r="O282" s="212" t="str">
        <f t="shared" si="70"/>
        <v>C</v>
      </c>
      <c r="P282" s="212" t="str">
        <f t="shared" si="71"/>
        <v>C</v>
      </c>
    </row>
    <row r="283" spans="2:16" ht="25.5">
      <c r="B283" s="42" t="s">
        <v>315</v>
      </c>
      <c r="C283" s="22" t="s">
        <v>318</v>
      </c>
      <c r="D283" s="10" t="s">
        <v>90</v>
      </c>
      <c r="E283" s="119"/>
      <c r="F283" s="13" t="str">
        <f>IF('VCP_BCI_2025 List'!F280="","",'Lista VCP_BCI_2025'!F280)</f>
        <v/>
      </c>
      <c r="G283" s="13" t="str">
        <f>IF('VCP_BCI_2025 List'!G280="","",'Lista VCP_BCI_2025'!G280)</f>
        <v/>
      </c>
      <c r="H283" s="93" t="str">
        <f>IF('VCP_BCI_2025 List'!H280="","",'Lista VCP_BCI_2025'!H280)</f>
        <v/>
      </c>
      <c r="I283" s="165" t="str">
        <f>IF('VCP_BCI_2025 List'!I280="","",'Lista VCP_BCI_2025'!I280)</f>
        <v/>
      </c>
      <c r="J283" s="254"/>
      <c r="K283" s="212" t="str">
        <f t="shared" si="66"/>
        <v>C</v>
      </c>
      <c r="M283" s="212" t="str">
        <f t="shared" si="68"/>
        <v>C</v>
      </c>
      <c r="N283" s="212" t="str">
        <f t="shared" si="69"/>
        <v>C</v>
      </c>
      <c r="O283" s="212" t="str">
        <f t="shared" si="70"/>
        <v>C</v>
      </c>
      <c r="P283" s="212" t="str">
        <f t="shared" si="71"/>
        <v>C</v>
      </c>
    </row>
    <row r="284" spans="2:16" ht="25.5">
      <c r="B284" s="42" t="s">
        <v>317</v>
      </c>
      <c r="C284" s="22" t="s">
        <v>320</v>
      </c>
      <c r="D284" s="10" t="s">
        <v>90</v>
      </c>
      <c r="E284" s="119"/>
      <c r="F284" s="13" t="str">
        <f>IF('VCP_BCI_2025 List'!F281="","",'Lista VCP_BCI_2025'!F281)</f>
        <v/>
      </c>
      <c r="G284" s="13" t="str">
        <f>IF('VCP_BCI_2025 List'!G281="","",'Lista VCP_BCI_2025'!G281)</f>
        <v/>
      </c>
      <c r="H284" s="93" t="str">
        <f>IF('VCP_BCI_2025 List'!H281="","",'Lista VCP_BCI_2025'!H281)</f>
        <v/>
      </c>
      <c r="I284" s="165" t="str">
        <f>IF('VCP_BCI_2025 List'!I281="","",'Lista VCP_BCI_2025'!I281)</f>
        <v/>
      </c>
      <c r="J284" s="254"/>
      <c r="K284" s="212" t="str">
        <f t="shared" si="66"/>
        <v>C</v>
      </c>
      <c r="L284" s="212" t="str">
        <f t="shared" ref="L284:L288" si="72">CONCATENATE(E284,H284)</f>
        <v/>
      </c>
      <c r="M284" s="212" t="str">
        <f t="shared" si="68"/>
        <v>C</v>
      </c>
      <c r="N284" s="212" t="str">
        <f t="shared" si="69"/>
        <v>C</v>
      </c>
      <c r="O284" s="212" t="str">
        <f t="shared" si="70"/>
        <v>C</v>
      </c>
      <c r="P284" s="212" t="str">
        <f t="shared" si="71"/>
        <v>C</v>
      </c>
    </row>
    <row r="285" spans="2:16" ht="25.5" customHeight="1">
      <c r="B285" s="42" t="s">
        <v>319</v>
      </c>
      <c r="C285" s="22" t="s">
        <v>322</v>
      </c>
      <c r="D285" s="10" t="s">
        <v>90</v>
      </c>
      <c r="E285" s="119"/>
      <c r="F285" s="13" t="str">
        <f>IF('VCP_BCI_2025 List'!F282="","",'Lista VCP_BCI_2025'!F282)</f>
        <v/>
      </c>
      <c r="G285" s="13" t="str">
        <f>IF('VCP_BCI_2025 List'!G282="","",'Lista VCP_BCI_2025'!G282)</f>
        <v/>
      </c>
      <c r="H285" s="93" t="str">
        <f>IF('VCP_BCI_2025 List'!H282="","",'Lista VCP_BCI_2025'!H282)</f>
        <v/>
      </c>
      <c r="I285" s="165" t="str">
        <f>IF('VCP_BCI_2025 List'!I282="","",'Lista VCP_BCI_2025'!I282)</f>
        <v/>
      </c>
      <c r="J285" s="254"/>
      <c r="K285" s="212" t="str">
        <f t="shared" si="66"/>
        <v>C</v>
      </c>
      <c r="L285" s="212" t="str">
        <f t="shared" si="72"/>
        <v/>
      </c>
      <c r="M285" s="212" t="str">
        <f t="shared" si="68"/>
        <v>C</v>
      </c>
      <c r="N285" s="212" t="str">
        <f t="shared" si="69"/>
        <v>C</v>
      </c>
      <c r="O285" s="212" t="str">
        <f t="shared" si="70"/>
        <v>C</v>
      </c>
      <c r="P285" s="212" t="str">
        <f t="shared" si="71"/>
        <v>C</v>
      </c>
    </row>
    <row r="286" spans="2:16" ht="25.5">
      <c r="B286" s="42" t="s">
        <v>321</v>
      </c>
      <c r="C286" s="22" t="s">
        <v>324</v>
      </c>
      <c r="D286" s="10" t="s">
        <v>90</v>
      </c>
      <c r="E286" s="119"/>
      <c r="F286" s="13" t="str">
        <f>IF('VCP_BCI_2025 List'!F283="","",'Lista VCP_BCI_2025'!F283)</f>
        <v/>
      </c>
      <c r="G286" s="13" t="str">
        <f>IF('VCP_BCI_2025 List'!G283="","",'Lista VCP_BCI_2025'!G283)</f>
        <v/>
      </c>
      <c r="H286" s="93" t="str">
        <f>IF('VCP_BCI_2025 List'!H283="","",'Lista VCP_BCI_2025'!H283)</f>
        <v/>
      </c>
      <c r="I286" s="165" t="str">
        <f>IF('VCP_BCI_2025 List'!I283="","",'Lista VCP_BCI_2025'!I283)</f>
        <v/>
      </c>
      <c r="J286" s="254"/>
      <c r="K286" s="212" t="str">
        <f t="shared" si="66"/>
        <v>C</v>
      </c>
      <c r="L286" s="212" t="str">
        <f t="shared" si="72"/>
        <v/>
      </c>
      <c r="M286" s="212" t="str">
        <f t="shared" si="68"/>
        <v>C</v>
      </c>
      <c r="N286" s="212" t="str">
        <f t="shared" si="69"/>
        <v>C</v>
      </c>
      <c r="O286" s="212" t="str">
        <f t="shared" si="70"/>
        <v>C</v>
      </c>
      <c r="P286" s="212" t="str">
        <f t="shared" si="71"/>
        <v>C</v>
      </c>
    </row>
    <row r="287" spans="2:16" ht="38.25">
      <c r="B287" s="42" t="s">
        <v>323</v>
      </c>
      <c r="C287" s="22" t="s">
        <v>326</v>
      </c>
      <c r="D287" s="10" t="s">
        <v>90</v>
      </c>
      <c r="E287" s="119"/>
      <c r="F287" s="13" t="str">
        <f>IF('VCP_BCI_2025 List'!F284="","",'Lista VCP_BCI_2025'!F284)</f>
        <v/>
      </c>
      <c r="G287" s="13" t="str">
        <f>IF('VCP_BCI_2025 List'!G284="","",'Lista VCP_BCI_2025'!G284)</f>
        <v/>
      </c>
      <c r="H287" s="93" t="str">
        <f>IF('VCP_BCI_2025 List'!H284="","",'Lista VCP_BCI_2025'!H284)</f>
        <v/>
      </c>
      <c r="I287" s="165" t="str">
        <f>IF('VCP_BCI_2025 List'!I284="","",'Lista VCP_BCI_2025'!I284)</f>
        <v/>
      </c>
      <c r="J287" s="254"/>
      <c r="K287" s="212" t="str">
        <f t="shared" si="66"/>
        <v>C</v>
      </c>
      <c r="L287" s="212" t="str">
        <f t="shared" si="72"/>
        <v/>
      </c>
      <c r="M287" s="212" t="str">
        <f t="shared" si="68"/>
        <v>C</v>
      </c>
      <c r="N287" s="212" t="str">
        <f t="shared" si="69"/>
        <v>C</v>
      </c>
      <c r="O287" s="212" t="str">
        <f t="shared" si="70"/>
        <v>C</v>
      </c>
      <c r="P287" s="212" t="str">
        <f t="shared" si="71"/>
        <v>C</v>
      </c>
    </row>
    <row r="288" spans="2:16" ht="51">
      <c r="B288" s="42" t="s">
        <v>325</v>
      </c>
      <c r="C288" s="22" t="s">
        <v>328</v>
      </c>
      <c r="D288" s="10" t="s">
        <v>90</v>
      </c>
      <c r="E288" s="119"/>
      <c r="F288" s="13" t="str">
        <f>IF('VCP_BCI_2025 List'!F285="","",'Lista VCP_BCI_2025'!F285)</f>
        <v/>
      </c>
      <c r="G288" s="13" t="str">
        <f>IF('VCP_BCI_2025 List'!G285="","",'Lista VCP_BCI_2025'!G285)</f>
        <v/>
      </c>
      <c r="H288" s="93" t="str">
        <f>IF('VCP_BCI_2025 List'!H285="","",'Lista VCP_BCI_2025'!H285)</f>
        <v/>
      </c>
      <c r="I288" s="165" t="str">
        <f>IF('VCP_BCI_2025 List'!I285="","",'Lista VCP_BCI_2025'!I285)</f>
        <v/>
      </c>
      <c r="J288" s="254"/>
      <c r="K288" s="212" t="str">
        <f t="shared" si="66"/>
        <v>C</v>
      </c>
      <c r="L288" s="212" t="str">
        <f t="shared" si="72"/>
        <v/>
      </c>
      <c r="M288" s="212" t="str">
        <f t="shared" si="68"/>
        <v>C</v>
      </c>
      <c r="N288" s="212" t="str">
        <f t="shared" si="69"/>
        <v>C</v>
      </c>
      <c r="O288" s="212" t="str">
        <f t="shared" si="70"/>
        <v>C</v>
      </c>
      <c r="P288" s="212" t="str">
        <f t="shared" si="71"/>
        <v>C</v>
      </c>
    </row>
    <row r="289" spans="2:16">
      <c r="B289" s="176"/>
      <c r="C289" s="50" t="s">
        <v>329</v>
      </c>
      <c r="D289" s="11" t="s">
        <v>90</v>
      </c>
      <c r="E289" s="30" t="s">
        <v>91</v>
      </c>
      <c r="F289" s="11" t="s">
        <v>65</v>
      </c>
      <c r="G289" s="11" t="s">
        <v>66</v>
      </c>
      <c r="H289" s="11" t="s">
        <v>92</v>
      </c>
      <c r="I289" s="15" t="s">
        <v>93</v>
      </c>
    </row>
    <row r="290" spans="2:16" ht="25.5">
      <c r="B290" s="52" t="s">
        <v>327</v>
      </c>
      <c r="C290" s="26" t="s">
        <v>331</v>
      </c>
      <c r="D290" s="10" t="s">
        <v>90</v>
      </c>
      <c r="E290" s="119"/>
      <c r="F290" s="13" t="str">
        <f>IF('VCP_BCI_2025 List'!F287="","",'Lista VCP_BCI_2025'!F287)</f>
        <v/>
      </c>
      <c r="G290" s="13" t="str">
        <f>IF('VCP_BCI_2025 List'!G287="","",'Lista VCP_BCI_2025'!G287)</f>
        <v/>
      </c>
      <c r="H290" s="93" t="str">
        <f>IF('VCP_BCI_2025 List'!H287="","",'Lista VCP_BCI_2025'!H287)</f>
        <v/>
      </c>
      <c r="I290" s="165" t="str">
        <f>IF('VCP_BCI_2025 List'!I287="","",'Lista VCP_BCI_2025'!I287)</f>
        <v/>
      </c>
      <c r="J290" s="254"/>
      <c r="K290" s="212" t="str">
        <f t="shared" ref="K290:K291" si="73">CONCATENATE(D290,H290)</f>
        <v>C</v>
      </c>
      <c r="L290" s="212" t="str">
        <f t="shared" ref="L290:L291" si="74">CONCATENATE(E290,H290)</f>
        <v/>
      </c>
      <c r="M290" s="212" t="str">
        <f t="shared" ref="M290:M291" si="75">CONCATENATE(D290,F290)</f>
        <v>C</v>
      </c>
      <c r="N290" s="212" t="str">
        <f t="shared" ref="N290:N291" si="76">CONCATENATE(D290,E290,F290)</f>
        <v>C</v>
      </c>
      <c r="O290" s="212" t="str">
        <f t="shared" ref="O290:O291" si="77">CONCATENATE(D290,G290)</f>
        <v>C</v>
      </c>
      <c r="P290" s="212" t="str">
        <f t="shared" ref="P290:P291" si="78">CONCATENATE(D290,E290,G290)</f>
        <v>C</v>
      </c>
    </row>
    <row r="291" spans="2:16" ht="25.5">
      <c r="B291" s="52" t="s">
        <v>330</v>
      </c>
      <c r="C291" s="22" t="s">
        <v>333</v>
      </c>
      <c r="D291" s="10" t="s">
        <v>90</v>
      </c>
      <c r="E291" s="119"/>
      <c r="F291" s="13" t="str">
        <f>IF('VCP_BCI_2025 List'!F288="","",'Lista VCP_BCI_2025'!F288)</f>
        <v/>
      </c>
      <c r="G291" s="13" t="str">
        <f>IF('VCP_BCI_2025 List'!G288="","",'Lista VCP_BCI_2025'!G288)</f>
        <v/>
      </c>
      <c r="H291" s="93" t="str">
        <f>IF('VCP_BCI_2025 List'!H288="","",'Lista VCP_BCI_2025'!H288)</f>
        <v/>
      </c>
      <c r="I291" s="165" t="str">
        <f>IF('VCP_BCI_2025 List'!I288="","",'Lista VCP_BCI_2025'!I288)</f>
        <v/>
      </c>
      <c r="J291" s="254"/>
      <c r="K291" s="212" t="str">
        <f t="shared" si="73"/>
        <v>C</v>
      </c>
      <c r="L291" s="212" t="str">
        <f t="shared" si="74"/>
        <v/>
      </c>
      <c r="M291" s="212" t="str">
        <f t="shared" si="75"/>
        <v>C</v>
      </c>
      <c r="N291" s="212" t="str">
        <f t="shared" si="76"/>
        <v>C</v>
      </c>
      <c r="O291" s="212" t="str">
        <f t="shared" si="77"/>
        <v>C</v>
      </c>
      <c r="P291" s="212" t="str">
        <f t="shared" si="78"/>
        <v>C</v>
      </c>
    </row>
    <row r="292" spans="2:16">
      <c r="B292" s="176"/>
      <c r="C292" s="50" t="s">
        <v>334</v>
      </c>
      <c r="D292" s="11" t="s">
        <v>90</v>
      </c>
      <c r="E292" s="30" t="s">
        <v>91</v>
      </c>
      <c r="F292" s="11" t="s">
        <v>65</v>
      </c>
      <c r="G292" s="11" t="s">
        <v>66</v>
      </c>
      <c r="H292" s="11" t="s">
        <v>92</v>
      </c>
      <c r="I292" s="15" t="s">
        <v>93</v>
      </c>
    </row>
    <row r="293" spans="2:16" ht="38.25">
      <c r="B293" s="42" t="s">
        <v>332</v>
      </c>
      <c r="C293" s="22" t="s">
        <v>336</v>
      </c>
      <c r="D293" s="10" t="s">
        <v>90</v>
      </c>
      <c r="E293" s="119"/>
      <c r="F293" s="13" t="str">
        <f>IF('VCP_BCI_2025 List'!F290="","",'Lista VCP_BCI_2025'!F290)</f>
        <v/>
      </c>
      <c r="G293" s="13" t="str">
        <f>IF('VCP_BCI_2025 List'!G290="","",'Lista VCP_BCI_2025'!G290)</f>
        <v/>
      </c>
      <c r="H293" s="93" t="str">
        <f>IF('VCP_BCI_2025 List'!H290="","",'Lista VCP_BCI_2025'!H290)</f>
        <v/>
      </c>
      <c r="I293" s="165" t="str">
        <f>IF('VCP_BCI_2025 List'!I290="","",'Lista VCP_BCI_2025'!I290)</f>
        <v/>
      </c>
      <c r="J293" s="254"/>
      <c r="K293" s="212" t="str">
        <f t="shared" ref="K293:K296" si="79">CONCATENATE(D293,H293)</f>
        <v>C</v>
      </c>
      <c r="L293" s="212" t="str">
        <f t="shared" ref="L293" si="80">CONCATENATE(E293,H293)</f>
        <v/>
      </c>
      <c r="M293" s="212" t="str">
        <f t="shared" ref="M293:M296" si="81">CONCATENATE(D293,F293)</f>
        <v>C</v>
      </c>
      <c r="N293" s="212" t="str">
        <f t="shared" ref="N293:N296" si="82">CONCATENATE(D293,E293,F293)</f>
        <v>C</v>
      </c>
      <c r="O293" s="212" t="str">
        <f t="shared" ref="O293:O296" si="83">CONCATENATE(D293,G293)</f>
        <v>C</v>
      </c>
      <c r="P293" s="212" t="str">
        <f t="shared" ref="P293:P296" si="84">CONCATENATE(D293,E293,G293)</f>
        <v>C</v>
      </c>
    </row>
    <row r="294" spans="2:16" ht="25.5">
      <c r="B294" s="42" t="s">
        <v>335</v>
      </c>
      <c r="C294" s="22" t="s">
        <v>338</v>
      </c>
      <c r="D294" s="10" t="s">
        <v>90</v>
      </c>
      <c r="E294" s="119"/>
      <c r="F294" s="13" t="str">
        <f>IF('VCP_BCI_2025 List'!F291="","",'Lista VCP_BCI_2025'!F291)</f>
        <v/>
      </c>
      <c r="G294" s="13" t="str">
        <f>IF('VCP_BCI_2025 List'!G291="","",'Lista VCP_BCI_2025'!G291)</f>
        <v/>
      </c>
      <c r="H294" s="93" t="str">
        <f>IF('VCP_BCI_2025 List'!H291="","",'Lista VCP_BCI_2025'!H291)</f>
        <v/>
      </c>
      <c r="I294" s="165" t="str">
        <f>IF('VCP_BCI_2025 List'!I291="","",'Lista VCP_BCI_2025'!I291)</f>
        <v/>
      </c>
      <c r="J294" s="254"/>
      <c r="K294" s="212" t="str">
        <f t="shared" si="79"/>
        <v>C</v>
      </c>
      <c r="M294" s="212" t="str">
        <f t="shared" si="81"/>
        <v>C</v>
      </c>
      <c r="N294" s="212" t="str">
        <f t="shared" si="82"/>
        <v>C</v>
      </c>
      <c r="O294" s="212" t="str">
        <f t="shared" si="83"/>
        <v>C</v>
      </c>
      <c r="P294" s="212" t="str">
        <f t="shared" si="84"/>
        <v>C</v>
      </c>
    </row>
    <row r="295" spans="2:16" ht="25.5">
      <c r="B295" s="42" t="s">
        <v>337</v>
      </c>
      <c r="C295" s="22" t="s">
        <v>340</v>
      </c>
      <c r="D295" s="10" t="s">
        <v>90</v>
      </c>
      <c r="E295" s="119"/>
      <c r="F295" s="13" t="str">
        <f>IF('VCP_BCI_2025 List'!F292="","",'Lista VCP_BCI_2025'!F292)</f>
        <v/>
      </c>
      <c r="G295" s="13" t="str">
        <f>IF('VCP_BCI_2025 List'!G292="","",'Lista VCP_BCI_2025'!G292)</f>
        <v/>
      </c>
      <c r="H295" s="93" t="str">
        <f>IF('VCP_BCI_2025 List'!H292="","",'Lista VCP_BCI_2025'!H292)</f>
        <v/>
      </c>
      <c r="I295" s="165" t="str">
        <f>IF('VCP_BCI_2025 List'!I292="","",'Lista VCP_BCI_2025'!I292)</f>
        <v/>
      </c>
      <c r="J295" s="254"/>
      <c r="K295" s="212" t="str">
        <f t="shared" si="79"/>
        <v>C</v>
      </c>
      <c r="M295" s="212" t="str">
        <f t="shared" si="81"/>
        <v>C</v>
      </c>
      <c r="N295" s="212" t="str">
        <f t="shared" si="82"/>
        <v>C</v>
      </c>
      <c r="O295" s="212" t="str">
        <f t="shared" si="83"/>
        <v>C</v>
      </c>
      <c r="P295" s="212" t="str">
        <f t="shared" si="84"/>
        <v>C</v>
      </c>
    </row>
    <row r="296" spans="2:16" ht="25.5">
      <c r="B296" s="42" t="s">
        <v>339</v>
      </c>
      <c r="C296" s="22" t="s">
        <v>342</v>
      </c>
      <c r="D296" s="10" t="s">
        <v>90</v>
      </c>
      <c r="E296" s="119"/>
      <c r="F296" s="13" t="str">
        <f>IF('VCP_BCI_2025 List'!F293="","",'Lista VCP_BCI_2025'!F293)</f>
        <v/>
      </c>
      <c r="G296" s="13" t="str">
        <f>IF('VCP_BCI_2025 List'!G293="","",'Lista VCP_BCI_2025'!G293)</f>
        <v/>
      </c>
      <c r="H296" s="93" t="str">
        <f>IF('VCP_BCI_2025 List'!H293="","",'Lista VCP_BCI_2025'!H293)</f>
        <v/>
      </c>
      <c r="I296" s="165" t="str">
        <f>IF('VCP_BCI_2025 List'!I293="","",'Lista VCP_BCI_2025'!I293)</f>
        <v/>
      </c>
      <c r="J296" s="254"/>
      <c r="K296" s="212" t="str">
        <f t="shared" si="79"/>
        <v>C</v>
      </c>
      <c r="L296" s="212" t="str">
        <f t="shared" ref="L296" si="85">CONCATENATE(E296,H296)</f>
        <v/>
      </c>
      <c r="M296" s="212" t="str">
        <f t="shared" si="81"/>
        <v>C</v>
      </c>
      <c r="N296" s="212" t="str">
        <f t="shared" si="82"/>
        <v>C</v>
      </c>
      <c r="O296" s="212" t="str">
        <f t="shared" si="83"/>
        <v>C</v>
      </c>
      <c r="P296" s="212" t="str">
        <f t="shared" si="84"/>
        <v>C</v>
      </c>
    </row>
    <row r="297" spans="2:16">
      <c r="B297" s="176"/>
      <c r="C297" s="50" t="s">
        <v>343</v>
      </c>
      <c r="D297" s="11" t="s">
        <v>90</v>
      </c>
      <c r="E297" s="30" t="s">
        <v>91</v>
      </c>
      <c r="F297" s="11" t="s">
        <v>65</v>
      </c>
      <c r="G297" s="11" t="s">
        <v>66</v>
      </c>
      <c r="H297" s="11" t="s">
        <v>92</v>
      </c>
      <c r="I297" s="15" t="s">
        <v>93</v>
      </c>
    </row>
    <row r="298" spans="2:16">
      <c r="B298" s="42" t="s">
        <v>341</v>
      </c>
      <c r="C298" s="22" t="s">
        <v>345</v>
      </c>
      <c r="D298" s="10" t="s">
        <v>90</v>
      </c>
      <c r="E298" s="119"/>
      <c r="F298" s="13" t="str">
        <f>IF('VCP_BCI_2025 List'!F295="","",'Lista VCP_BCI_2025'!F295)</f>
        <v/>
      </c>
      <c r="G298" s="13" t="str">
        <f>IF('VCP_BCI_2025 List'!G295="","",'Lista VCP_BCI_2025'!G295)</f>
        <v/>
      </c>
      <c r="H298" s="93" t="str">
        <f>IF('VCP_BCI_2025 List'!H295="","",'Lista VCP_BCI_2025'!H295)</f>
        <v/>
      </c>
      <c r="I298" s="165" t="str">
        <f>IF('VCP_BCI_2025 List'!I295="","",'Lista VCP_BCI_2025'!I295)</f>
        <v/>
      </c>
      <c r="J298" s="254"/>
      <c r="K298" s="212" t="str">
        <f t="shared" ref="K298:K317" si="86">CONCATENATE(D298,H298)</f>
        <v>C</v>
      </c>
      <c r="L298" s="212" t="str">
        <f t="shared" ref="L298:L315" si="87">CONCATENATE(E298,H298)</f>
        <v/>
      </c>
      <c r="M298" s="212" t="str">
        <f t="shared" ref="M298:M317" si="88">CONCATENATE(D298,F298)</f>
        <v>C</v>
      </c>
      <c r="N298" s="212" t="str">
        <f t="shared" ref="N298:N317" si="89">CONCATENATE(D298,E298,F298)</f>
        <v>C</v>
      </c>
      <c r="O298" s="212" t="str">
        <f t="shared" ref="O298:O317" si="90">CONCATENATE(D298,G298)</f>
        <v>C</v>
      </c>
      <c r="P298" s="212" t="str">
        <f t="shared" ref="P298:P317" si="91">CONCATENATE(D298,E298,G298)</f>
        <v>C</v>
      </c>
    </row>
    <row r="299" spans="2:16" ht="25.5">
      <c r="B299" s="42" t="s">
        <v>344</v>
      </c>
      <c r="C299" s="22" t="s">
        <v>552</v>
      </c>
      <c r="D299" s="10" t="s">
        <v>90</v>
      </c>
      <c r="E299" s="119"/>
      <c r="F299" s="13" t="str">
        <f>IF('VCP_BCI_2025 List'!F296="","",'Lista VCP_BCI_2025'!F296)</f>
        <v/>
      </c>
      <c r="G299" s="13" t="str">
        <f>IF('VCP_BCI_2025 List'!G296="","",'Lista VCP_BCI_2025'!G296)</f>
        <v/>
      </c>
      <c r="H299" s="93" t="str">
        <f>IF('VCP_BCI_2025 List'!H296="","",'Lista VCP_BCI_2025'!H296)</f>
        <v/>
      </c>
      <c r="I299" s="165" t="str">
        <f>IF('VCP_BCI_2025 List'!I296="","",'Lista VCP_BCI_2025'!I296)</f>
        <v/>
      </c>
      <c r="J299" s="254"/>
      <c r="K299" s="212" t="str">
        <f t="shared" si="86"/>
        <v>C</v>
      </c>
      <c r="L299" s="212" t="str">
        <f t="shared" si="87"/>
        <v/>
      </c>
      <c r="M299" s="212" t="str">
        <f t="shared" si="88"/>
        <v>C</v>
      </c>
      <c r="N299" s="212" t="str">
        <f t="shared" si="89"/>
        <v>C</v>
      </c>
      <c r="O299" s="212" t="str">
        <f t="shared" si="90"/>
        <v>C</v>
      </c>
      <c r="P299" s="212" t="str">
        <f t="shared" si="91"/>
        <v>C</v>
      </c>
    </row>
    <row r="300" spans="2:16">
      <c r="B300" s="176"/>
      <c r="C300" s="50" t="s">
        <v>348</v>
      </c>
      <c r="D300" s="11" t="s">
        <v>90</v>
      </c>
      <c r="E300" s="30" t="s">
        <v>91</v>
      </c>
      <c r="F300" s="11" t="s">
        <v>65</v>
      </c>
      <c r="G300" s="11" t="s">
        <v>66</v>
      </c>
      <c r="H300" s="11" t="s">
        <v>92</v>
      </c>
      <c r="I300" s="15" t="s">
        <v>93</v>
      </c>
      <c r="J300" s="254"/>
    </row>
    <row r="301" spans="2:16" ht="25.5">
      <c r="B301" s="42" t="s">
        <v>346</v>
      </c>
      <c r="C301" s="22" t="s">
        <v>350</v>
      </c>
      <c r="D301" s="10" t="s">
        <v>90</v>
      </c>
      <c r="E301" s="10" t="s">
        <v>91</v>
      </c>
      <c r="F301" s="13" t="str">
        <f>IF('VCP_BCI_2025 List'!F298="","",'Lista VCP_BCI_2025'!F298)</f>
        <v/>
      </c>
      <c r="G301" s="13" t="str">
        <f>IF('VCP_BCI_2025 List'!G298="","",'Lista VCP_BCI_2025'!G298)</f>
        <v/>
      </c>
      <c r="H301" s="93" t="str">
        <f>IF('VCP_BCI_2025 List'!H298="","",'Lista VCP_BCI_2025'!H298)</f>
        <v/>
      </c>
      <c r="I301" s="165" t="str">
        <f>IF('VCP_BCI_2025 List'!I298="","",'Lista VCP_BCI_2025'!I298)</f>
        <v/>
      </c>
      <c r="J301" s="254"/>
      <c r="K301" s="212" t="str">
        <f t="shared" si="86"/>
        <v>C</v>
      </c>
      <c r="L301" s="212" t="str">
        <f t="shared" si="87"/>
        <v>CMP</v>
      </c>
      <c r="M301" s="212" t="str">
        <f t="shared" si="88"/>
        <v>C</v>
      </c>
      <c r="N301" s="212" t="str">
        <f t="shared" si="89"/>
        <v>CCMP</v>
      </c>
      <c r="O301" s="212" t="str">
        <f t="shared" si="90"/>
        <v>C</v>
      </c>
      <c r="P301" s="212" t="str">
        <f t="shared" si="91"/>
        <v>CCMP</v>
      </c>
    </row>
    <row r="302" spans="2:16" ht="25.5">
      <c r="B302" s="42" t="s">
        <v>349</v>
      </c>
      <c r="C302" s="22" t="s">
        <v>352</v>
      </c>
      <c r="D302" s="10" t="s">
        <v>90</v>
      </c>
      <c r="E302" s="10" t="s">
        <v>91</v>
      </c>
      <c r="F302" s="13" t="str">
        <f>IF('VCP_BCI_2025 List'!F299="","",'Lista VCP_BCI_2025'!F299)</f>
        <v/>
      </c>
      <c r="G302" s="13" t="str">
        <f>IF('VCP_BCI_2025 List'!G299="","",'Lista VCP_BCI_2025'!G299)</f>
        <v/>
      </c>
      <c r="H302" s="93" t="str">
        <f>IF('VCP_BCI_2025 List'!H299="","",'Lista VCP_BCI_2025'!H299)</f>
        <v/>
      </c>
      <c r="I302" s="165" t="str">
        <f>IF('VCP_BCI_2025 List'!I299="","",'Lista VCP_BCI_2025'!I299)</f>
        <v/>
      </c>
      <c r="J302" s="254"/>
      <c r="K302" s="212" t="str">
        <f t="shared" si="86"/>
        <v>C</v>
      </c>
      <c r="L302" s="212" t="str">
        <f t="shared" si="87"/>
        <v>CMP</v>
      </c>
      <c r="M302" s="212" t="str">
        <f t="shared" si="88"/>
        <v>C</v>
      </c>
      <c r="N302" s="212" t="str">
        <f t="shared" si="89"/>
        <v>CCMP</v>
      </c>
      <c r="O302" s="212" t="str">
        <f t="shared" si="90"/>
        <v>C</v>
      </c>
      <c r="P302" s="212" t="str">
        <f t="shared" si="91"/>
        <v>CCMP</v>
      </c>
    </row>
    <row r="303" spans="2:16">
      <c r="B303" s="176"/>
      <c r="C303" s="50" t="s">
        <v>353</v>
      </c>
      <c r="D303" s="11" t="s">
        <v>90</v>
      </c>
      <c r="E303" s="30" t="s">
        <v>91</v>
      </c>
      <c r="F303" s="11" t="s">
        <v>65</v>
      </c>
      <c r="G303" s="11" t="s">
        <v>66</v>
      </c>
      <c r="H303" s="11" t="s">
        <v>92</v>
      </c>
      <c r="I303" s="15" t="s">
        <v>93</v>
      </c>
      <c r="J303" s="254"/>
    </row>
    <row r="304" spans="2:16" ht="38.25">
      <c r="B304" s="42" t="s">
        <v>351</v>
      </c>
      <c r="C304" s="22" t="s">
        <v>355</v>
      </c>
      <c r="D304" s="10" t="s">
        <v>90</v>
      </c>
      <c r="E304" s="119"/>
      <c r="F304" s="13" t="str">
        <f>IF('VCP_BCI_2025 List'!F301="","",'Lista VCP_BCI_2025'!F301)</f>
        <v/>
      </c>
      <c r="G304" s="13" t="str">
        <f>IF('VCP_BCI_2025 List'!G301="","",'Lista VCP_BCI_2025'!G301)</f>
        <v/>
      </c>
      <c r="H304" s="93" t="str">
        <f>IF('VCP_BCI_2025 List'!H301="","",'Lista VCP_BCI_2025'!H301)</f>
        <v/>
      </c>
      <c r="I304" s="165" t="str">
        <f>IF('VCP_BCI_2025 List'!I301="","",'Lista VCP_BCI_2025'!I301)</f>
        <v/>
      </c>
      <c r="J304" s="254"/>
      <c r="K304" s="212" t="str">
        <f t="shared" si="86"/>
        <v>C</v>
      </c>
      <c r="L304" s="212" t="str">
        <f t="shared" si="87"/>
        <v/>
      </c>
      <c r="M304" s="212" t="str">
        <f t="shared" si="88"/>
        <v>C</v>
      </c>
      <c r="N304" s="212" t="str">
        <f t="shared" si="89"/>
        <v>C</v>
      </c>
      <c r="O304" s="212" t="str">
        <f t="shared" si="90"/>
        <v>C</v>
      </c>
      <c r="P304" s="212" t="str">
        <f t="shared" si="91"/>
        <v>C</v>
      </c>
    </row>
    <row r="305" spans="2:16" ht="38.25">
      <c r="B305" s="42" t="s">
        <v>354</v>
      </c>
      <c r="C305" s="26" t="s">
        <v>357</v>
      </c>
      <c r="D305" s="10" t="s">
        <v>90</v>
      </c>
      <c r="E305" s="119"/>
      <c r="F305" s="13" t="str">
        <f>IF('VCP_BCI_2025 List'!F302="","",'Lista VCP_BCI_2025'!F302)</f>
        <v/>
      </c>
      <c r="G305" s="13" t="str">
        <f>IF('VCP_BCI_2025 List'!G302="","",'Lista VCP_BCI_2025'!G302)</f>
        <v/>
      </c>
      <c r="H305" s="93" t="str">
        <f>IF('VCP_BCI_2025 List'!H302="","",'Lista VCP_BCI_2025'!H302)</f>
        <v/>
      </c>
      <c r="I305" s="165" t="str">
        <f>IF('VCP_BCI_2025 List'!I302="","",'Lista VCP_BCI_2025'!I302)</f>
        <v/>
      </c>
      <c r="J305" s="254"/>
      <c r="K305" s="212" t="str">
        <f t="shared" si="86"/>
        <v>C</v>
      </c>
      <c r="L305" s="212" t="str">
        <f t="shared" si="87"/>
        <v/>
      </c>
      <c r="M305" s="212" t="str">
        <f t="shared" si="88"/>
        <v>C</v>
      </c>
      <c r="N305" s="212" t="str">
        <f t="shared" si="89"/>
        <v>C</v>
      </c>
      <c r="O305" s="212" t="str">
        <f t="shared" si="90"/>
        <v>C</v>
      </c>
      <c r="P305" s="212" t="str">
        <f t="shared" si="91"/>
        <v>C</v>
      </c>
    </row>
    <row r="306" spans="2:16" ht="25.5">
      <c r="B306" s="42" t="s">
        <v>356</v>
      </c>
      <c r="C306" s="22" t="s">
        <v>359</v>
      </c>
      <c r="D306" s="10" t="s">
        <v>90</v>
      </c>
      <c r="E306" s="119"/>
      <c r="F306" s="13" t="str">
        <f>IF('VCP_BCI_2025 List'!F303="","",'Lista VCP_BCI_2025'!F303)</f>
        <v/>
      </c>
      <c r="G306" s="13" t="str">
        <f>IF('VCP_BCI_2025 List'!G303="","",'Lista VCP_BCI_2025'!G303)</f>
        <v/>
      </c>
      <c r="H306" s="93" t="str">
        <f>IF('VCP_BCI_2025 List'!H303="","",'Lista VCP_BCI_2025'!H303)</f>
        <v/>
      </c>
      <c r="I306" s="165" t="str">
        <f>IF('VCP_BCI_2025 List'!I303="","",'Lista VCP_BCI_2025'!I303)</f>
        <v/>
      </c>
      <c r="J306" s="254"/>
      <c r="K306" s="212" t="str">
        <f t="shared" si="86"/>
        <v>C</v>
      </c>
      <c r="L306" s="212" t="str">
        <f t="shared" si="87"/>
        <v/>
      </c>
      <c r="M306" s="212" t="str">
        <f t="shared" si="88"/>
        <v>C</v>
      </c>
      <c r="N306" s="212" t="str">
        <f t="shared" si="89"/>
        <v>C</v>
      </c>
      <c r="O306" s="212" t="str">
        <f t="shared" si="90"/>
        <v>C</v>
      </c>
      <c r="P306" s="212" t="str">
        <f t="shared" si="91"/>
        <v>C</v>
      </c>
    </row>
    <row r="307" spans="2:16" ht="25.5">
      <c r="B307" s="42" t="s">
        <v>358</v>
      </c>
      <c r="C307" s="22" t="s">
        <v>361</v>
      </c>
      <c r="D307" s="10" t="s">
        <v>90</v>
      </c>
      <c r="E307" s="10" t="s">
        <v>91</v>
      </c>
      <c r="F307" s="13" t="str">
        <f>IF('VCP_BCI_2025 List'!F304="","",'Lista VCP_BCI_2025'!F304)</f>
        <v/>
      </c>
      <c r="G307" s="13" t="str">
        <f>IF('VCP_BCI_2025 List'!G304="","",'Lista VCP_BCI_2025'!G304)</f>
        <v/>
      </c>
      <c r="H307" s="93" t="str">
        <f>IF('VCP_BCI_2025 List'!H304="","",'Lista VCP_BCI_2025'!H304)</f>
        <v/>
      </c>
      <c r="I307" s="165" t="str">
        <f>IF('VCP_BCI_2025 List'!I304="","",'Lista VCP_BCI_2025'!I304)</f>
        <v/>
      </c>
      <c r="J307" s="254"/>
      <c r="K307" s="212" t="str">
        <f t="shared" si="86"/>
        <v>C</v>
      </c>
      <c r="L307" s="212" t="str">
        <f t="shared" si="87"/>
        <v>CMP</v>
      </c>
      <c r="M307" s="212" t="str">
        <f t="shared" si="88"/>
        <v>C</v>
      </c>
      <c r="N307" s="212" t="str">
        <f t="shared" si="89"/>
        <v>CCMP</v>
      </c>
      <c r="O307" s="212" t="str">
        <f t="shared" si="90"/>
        <v>C</v>
      </c>
      <c r="P307" s="212" t="str">
        <f t="shared" si="91"/>
        <v>CCMP</v>
      </c>
    </row>
    <row r="308" spans="2:16" ht="25.5">
      <c r="B308" s="42" t="s">
        <v>360</v>
      </c>
      <c r="C308" s="22" t="s">
        <v>363</v>
      </c>
      <c r="D308" s="10" t="s">
        <v>90</v>
      </c>
      <c r="E308" s="119"/>
      <c r="F308" s="13" t="str">
        <f>IF('VCP_BCI_2025 List'!F305="","",'Lista VCP_BCI_2025'!F305)</f>
        <v/>
      </c>
      <c r="G308" s="13" t="str">
        <f>IF('VCP_BCI_2025 List'!G305="","",'Lista VCP_BCI_2025'!G305)</f>
        <v/>
      </c>
      <c r="H308" s="93" t="str">
        <f>IF('VCP_BCI_2025 List'!H305="","",'Lista VCP_BCI_2025'!H305)</f>
        <v/>
      </c>
      <c r="I308" s="165" t="str">
        <f>IF('VCP_BCI_2025 List'!I305="","",'Lista VCP_BCI_2025'!I305)</f>
        <v/>
      </c>
      <c r="J308" s="254"/>
      <c r="K308" s="212" t="str">
        <f t="shared" si="86"/>
        <v>C</v>
      </c>
      <c r="L308" s="212" t="str">
        <f t="shared" si="87"/>
        <v/>
      </c>
      <c r="M308" s="212" t="str">
        <f t="shared" si="88"/>
        <v>C</v>
      </c>
      <c r="N308" s="212" t="str">
        <f t="shared" si="89"/>
        <v>C</v>
      </c>
      <c r="O308" s="212" t="str">
        <f t="shared" si="90"/>
        <v>C</v>
      </c>
      <c r="P308" s="212" t="str">
        <f t="shared" si="91"/>
        <v>C</v>
      </c>
    </row>
    <row r="309" spans="2:16">
      <c r="B309" s="176"/>
      <c r="C309" s="50" t="s">
        <v>364</v>
      </c>
      <c r="D309" s="11" t="s">
        <v>90</v>
      </c>
      <c r="E309" s="30" t="s">
        <v>91</v>
      </c>
      <c r="F309" s="11" t="s">
        <v>65</v>
      </c>
      <c r="G309" s="11" t="s">
        <v>66</v>
      </c>
      <c r="H309" s="11" t="s">
        <v>92</v>
      </c>
      <c r="I309" s="15" t="s">
        <v>93</v>
      </c>
      <c r="J309" s="254"/>
    </row>
    <row r="310" spans="2:16" ht="25.5">
      <c r="B310" s="42" t="s">
        <v>362</v>
      </c>
      <c r="C310" s="22" t="s">
        <v>366</v>
      </c>
      <c r="D310" s="10" t="s">
        <v>90</v>
      </c>
      <c r="E310" s="119"/>
      <c r="F310" s="13" t="str">
        <f>IF('VCP_BCI_2025 List'!F307="","",'Lista VCP_BCI_2025'!F307)</f>
        <v/>
      </c>
      <c r="G310" s="13" t="str">
        <f>IF('VCP_BCI_2025 List'!G307="","",'Lista VCP_BCI_2025'!G307)</f>
        <v/>
      </c>
      <c r="H310" s="93" t="str">
        <f>IF('VCP_BCI_2025 List'!H307="","",'Lista VCP_BCI_2025'!H307)</f>
        <v/>
      </c>
      <c r="I310" s="165" t="str">
        <f>IF('VCP_BCI_2025 List'!I307="","",'Lista VCP_BCI_2025'!I307)</f>
        <v/>
      </c>
      <c r="J310" s="254"/>
      <c r="K310" s="212" t="str">
        <f t="shared" si="86"/>
        <v>C</v>
      </c>
      <c r="L310" s="212" t="str">
        <f t="shared" si="87"/>
        <v/>
      </c>
      <c r="M310" s="212" t="str">
        <f t="shared" si="88"/>
        <v>C</v>
      </c>
      <c r="N310" s="212" t="str">
        <f t="shared" si="89"/>
        <v>C</v>
      </c>
      <c r="O310" s="212" t="str">
        <f t="shared" si="90"/>
        <v>C</v>
      </c>
      <c r="P310" s="212" t="str">
        <f t="shared" si="91"/>
        <v>C</v>
      </c>
    </row>
    <row r="311" spans="2:16" ht="25.5">
      <c r="B311" s="42" t="s">
        <v>365</v>
      </c>
      <c r="C311" s="22" t="s">
        <v>368</v>
      </c>
      <c r="D311" s="10" t="s">
        <v>90</v>
      </c>
      <c r="E311" s="119"/>
      <c r="F311" s="13" t="str">
        <f>IF('VCP_BCI_2025 List'!F308="","",'Lista VCP_BCI_2025'!F308)</f>
        <v/>
      </c>
      <c r="G311" s="13" t="str">
        <f>IF('VCP_BCI_2025 List'!G308="","",'Lista VCP_BCI_2025'!G308)</f>
        <v/>
      </c>
      <c r="H311" s="93" t="str">
        <f>IF('VCP_BCI_2025 List'!H308="","",'Lista VCP_BCI_2025'!H308)</f>
        <v/>
      </c>
      <c r="I311" s="165" t="str">
        <f>IF('VCP_BCI_2025 List'!I308="","",'Lista VCP_BCI_2025'!I308)</f>
        <v/>
      </c>
      <c r="J311" s="254"/>
      <c r="K311" s="212" t="str">
        <f t="shared" si="86"/>
        <v>C</v>
      </c>
      <c r="L311" s="212" t="str">
        <f t="shared" si="87"/>
        <v/>
      </c>
      <c r="M311" s="212" t="str">
        <f t="shared" si="88"/>
        <v>C</v>
      </c>
      <c r="N311" s="212" t="str">
        <f t="shared" si="89"/>
        <v>C</v>
      </c>
      <c r="O311" s="212" t="str">
        <f t="shared" si="90"/>
        <v>C</v>
      </c>
      <c r="P311" s="212" t="str">
        <f t="shared" si="91"/>
        <v>C</v>
      </c>
    </row>
    <row r="312" spans="2:16" ht="33" customHeight="1">
      <c r="B312" s="42" t="s">
        <v>367</v>
      </c>
      <c r="C312" s="22" t="s">
        <v>370</v>
      </c>
      <c r="D312" s="10" t="s">
        <v>90</v>
      </c>
      <c r="E312" s="119"/>
      <c r="F312" s="13" t="str">
        <f>IF('VCP_BCI_2025 List'!F309="","",'Lista VCP_BCI_2025'!F309)</f>
        <v/>
      </c>
      <c r="G312" s="13" t="str">
        <f>IF('VCP_BCI_2025 List'!G309="","",'Lista VCP_BCI_2025'!G309)</f>
        <v/>
      </c>
      <c r="H312" s="93" t="str">
        <f>IF('VCP_BCI_2025 List'!H309="","",'Lista VCP_BCI_2025'!H309)</f>
        <v/>
      </c>
      <c r="I312" s="165" t="str">
        <f>IF('VCP_BCI_2025 List'!I309="","",'Lista VCP_BCI_2025'!I309)</f>
        <v/>
      </c>
      <c r="J312" s="254"/>
      <c r="K312" s="212" t="str">
        <f t="shared" si="86"/>
        <v>C</v>
      </c>
      <c r="L312" s="212" t="str">
        <f t="shared" si="87"/>
        <v/>
      </c>
      <c r="M312" s="212" t="str">
        <f t="shared" si="88"/>
        <v>C</v>
      </c>
      <c r="N312" s="212" t="str">
        <f t="shared" si="89"/>
        <v>C</v>
      </c>
      <c r="O312" s="212" t="str">
        <f t="shared" si="90"/>
        <v>C</v>
      </c>
      <c r="P312" s="212" t="str">
        <f t="shared" si="91"/>
        <v>C</v>
      </c>
    </row>
    <row r="313" spans="2:16" ht="18.75" customHeight="1">
      <c r="B313" s="176"/>
      <c r="C313" s="50" t="s">
        <v>371</v>
      </c>
      <c r="D313" s="11" t="s">
        <v>90</v>
      </c>
      <c r="E313" s="30" t="s">
        <v>91</v>
      </c>
      <c r="F313" s="11" t="s">
        <v>65</v>
      </c>
      <c r="G313" s="11" t="s">
        <v>66</v>
      </c>
      <c r="H313" s="11" t="s">
        <v>92</v>
      </c>
      <c r="I313" s="15" t="s">
        <v>93</v>
      </c>
      <c r="J313" s="254"/>
    </row>
    <row r="314" spans="2:16" ht="25.5">
      <c r="B314" s="42" t="s">
        <v>369</v>
      </c>
      <c r="C314" s="22" t="s">
        <v>373</v>
      </c>
      <c r="D314" s="10" t="s">
        <v>90</v>
      </c>
      <c r="E314" s="119"/>
      <c r="F314" s="13" t="str">
        <f>IF('VCP_BCI_2025 List'!F311="","",'Lista VCP_BCI_2025'!F311)</f>
        <v/>
      </c>
      <c r="G314" s="13" t="str">
        <f>IF('VCP_BCI_2025 List'!G311="","",'Lista VCP_BCI_2025'!G311)</f>
        <v/>
      </c>
      <c r="H314" s="93" t="str">
        <f>IF('VCP_BCI_2025 List'!H311="","",'Lista VCP_BCI_2025'!H311)</f>
        <v/>
      </c>
      <c r="I314" s="165" t="str">
        <f>IF('VCP_BCI_2025 List'!I311="","",'Lista VCP_BCI_2025'!I311)</f>
        <v/>
      </c>
      <c r="J314" s="254"/>
      <c r="K314" s="212" t="str">
        <f t="shared" si="86"/>
        <v>C</v>
      </c>
      <c r="L314" s="212" t="str">
        <f t="shared" si="87"/>
        <v/>
      </c>
      <c r="M314" s="212" t="str">
        <f t="shared" si="88"/>
        <v>C</v>
      </c>
      <c r="N314" s="212" t="str">
        <f t="shared" si="89"/>
        <v>C</v>
      </c>
      <c r="O314" s="212" t="str">
        <f t="shared" si="90"/>
        <v>C</v>
      </c>
      <c r="P314" s="212" t="str">
        <f t="shared" si="91"/>
        <v>C</v>
      </c>
    </row>
    <row r="315" spans="2:16" ht="30" customHeight="1">
      <c r="B315" s="42" t="s">
        <v>372</v>
      </c>
      <c r="C315" s="22" t="s">
        <v>375</v>
      </c>
      <c r="D315" s="10" t="s">
        <v>90</v>
      </c>
      <c r="E315" s="119"/>
      <c r="F315" s="13" t="str">
        <f>IF('VCP_BCI_2025 List'!F312="","",'Lista VCP_BCI_2025'!F312)</f>
        <v/>
      </c>
      <c r="G315" s="13" t="str">
        <f>IF('VCP_BCI_2025 List'!G312="","",'Lista VCP_BCI_2025'!G312)</f>
        <v/>
      </c>
      <c r="H315" s="93" t="str">
        <f>IF('VCP_BCI_2025 List'!H312="","",'Lista VCP_BCI_2025'!H312)</f>
        <v/>
      </c>
      <c r="I315" s="165" t="str">
        <f>IF('VCP_BCI_2025 List'!I312="","",'Lista VCP_BCI_2025'!I312)</f>
        <v/>
      </c>
      <c r="J315" s="254"/>
      <c r="K315" s="212" t="str">
        <f t="shared" si="86"/>
        <v>C</v>
      </c>
      <c r="L315" s="212" t="str">
        <f t="shared" si="87"/>
        <v/>
      </c>
      <c r="M315" s="212" t="str">
        <f t="shared" si="88"/>
        <v>C</v>
      </c>
      <c r="N315" s="212" t="str">
        <f t="shared" si="89"/>
        <v>C</v>
      </c>
      <c r="O315" s="212" t="str">
        <f t="shared" si="90"/>
        <v>C</v>
      </c>
      <c r="P315" s="212" t="str">
        <f t="shared" si="91"/>
        <v>C</v>
      </c>
    </row>
    <row r="316" spans="2:16" ht="33" customHeight="1">
      <c r="B316" s="42" t="s">
        <v>374</v>
      </c>
      <c r="C316" s="181" t="s">
        <v>377</v>
      </c>
      <c r="D316" s="10" t="s">
        <v>90</v>
      </c>
      <c r="E316" s="119"/>
      <c r="F316" s="13" t="str">
        <f>IF('VCP_BCI_2025 List'!F313="","",'Lista VCP_BCI_2025'!F313)</f>
        <v/>
      </c>
      <c r="G316" s="13" t="str">
        <f>IF('VCP_BCI_2025 List'!G313="","",'Lista VCP_BCI_2025'!G313)</f>
        <v/>
      </c>
      <c r="H316" s="93" t="str">
        <f>IF('VCP_BCI_2025 List'!H313="","",'Lista VCP_BCI_2025'!H313)</f>
        <v/>
      </c>
      <c r="I316" s="165" t="str">
        <f>IF('VCP_BCI_2025 List'!I313="","",'Lista VCP_BCI_2025'!I313)</f>
        <v/>
      </c>
      <c r="J316" s="254"/>
      <c r="K316" s="212" t="str">
        <f t="shared" si="86"/>
        <v>C</v>
      </c>
      <c r="M316" s="212" t="str">
        <f t="shared" si="88"/>
        <v>C</v>
      </c>
      <c r="N316" s="212" t="str">
        <f t="shared" si="89"/>
        <v>C</v>
      </c>
      <c r="O316" s="212" t="str">
        <f t="shared" si="90"/>
        <v>C</v>
      </c>
      <c r="P316" s="212" t="str">
        <f t="shared" si="91"/>
        <v>C</v>
      </c>
    </row>
    <row r="317" spans="2:16" ht="36" customHeight="1">
      <c r="B317" s="42" t="s">
        <v>376</v>
      </c>
      <c r="C317" s="181" t="s">
        <v>379</v>
      </c>
      <c r="D317" s="10" t="s">
        <v>90</v>
      </c>
      <c r="E317" s="119"/>
      <c r="F317" s="13" t="str">
        <f>IF('VCP_BCI_2025 List'!F314="","",'Lista VCP_BCI_2025'!F314)</f>
        <v/>
      </c>
      <c r="G317" s="13" t="str">
        <f>IF('VCP_BCI_2025 List'!G314="","",'Lista VCP_BCI_2025'!G314)</f>
        <v/>
      </c>
      <c r="H317" s="93" t="str">
        <f>IF('VCP_BCI_2025 List'!H314="","",'Lista VCP_BCI_2025'!H314)</f>
        <v/>
      </c>
      <c r="I317" s="165" t="str">
        <f>IF('VCP_BCI_2025 List'!I314="","",'Lista VCP_BCI_2025'!I314)</f>
        <v/>
      </c>
      <c r="J317" s="254"/>
      <c r="K317" s="212" t="str">
        <f t="shared" si="86"/>
        <v>C</v>
      </c>
      <c r="M317" s="212" t="str">
        <f t="shared" si="88"/>
        <v>C</v>
      </c>
      <c r="N317" s="212" t="str">
        <f t="shared" si="89"/>
        <v>C</v>
      </c>
      <c r="O317" s="212" t="str">
        <f t="shared" si="90"/>
        <v>C</v>
      </c>
      <c r="P317" s="212" t="str">
        <f t="shared" si="91"/>
        <v>C</v>
      </c>
    </row>
    <row r="318" spans="2:16" ht="25.5">
      <c r="B318" s="176"/>
      <c r="C318" s="35" t="s">
        <v>380</v>
      </c>
      <c r="D318" s="11" t="s">
        <v>90</v>
      </c>
      <c r="E318" s="30" t="s">
        <v>91</v>
      </c>
      <c r="F318" s="11" t="s">
        <v>65</v>
      </c>
      <c r="G318" s="11" t="s">
        <v>66</v>
      </c>
      <c r="H318" s="11" t="s">
        <v>92</v>
      </c>
      <c r="I318" s="15" t="s">
        <v>93</v>
      </c>
    </row>
    <row r="319" spans="2:16" ht="38.25">
      <c r="B319" s="42" t="s">
        <v>378</v>
      </c>
      <c r="C319" s="22" t="s">
        <v>382</v>
      </c>
      <c r="D319" s="10" t="s">
        <v>90</v>
      </c>
      <c r="E319" s="119"/>
      <c r="F319" s="13" t="str">
        <f>IF('VCP_BCI_2025 List'!F316="","",'Lista VCP_BCI_2025'!F316)</f>
        <v/>
      </c>
      <c r="G319" s="13" t="str">
        <f>IF('VCP_BCI_2025 List'!G316="","",'Lista VCP_BCI_2025'!G316)</f>
        <v/>
      </c>
      <c r="H319" s="93" t="str">
        <f>IF('VCP_BCI_2025 List'!H316="","",'Lista VCP_BCI_2025'!H316)</f>
        <v/>
      </c>
      <c r="I319" s="165" t="str">
        <f>IF('VCP_BCI_2025 List'!I316="","",'Lista VCP_BCI_2025'!I316)</f>
        <v/>
      </c>
      <c r="J319" s="254"/>
      <c r="K319" s="212" t="str">
        <f t="shared" ref="K319:K340" si="92">CONCATENATE(D319,H319)</f>
        <v>C</v>
      </c>
      <c r="L319" s="212" t="str">
        <f t="shared" ref="L319:L338" si="93">CONCATENATE(E319,H319)</f>
        <v/>
      </c>
      <c r="M319" s="212" t="str">
        <f t="shared" ref="M319:M338" si="94">CONCATENATE(D319,F319)</f>
        <v>C</v>
      </c>
      <c r="N319" s="212" t="str">
        <f t="shared" ref="N319:N338" si="95">CONCATENATE(D319,E319,F319)</f>
        <v>C</v>
      </c>
      <c r="O319" s="212" t="str">
        <f t="shared" ref="O319:O338" si="96">CONCATENATE(D319,G319)</f>
        <v>C</v>
      </c>
      <c r="P319" s="212" t="str">
        <f t="shared" ref="P319:P338" si="97">CONCATENATE(D319,E319,G319)</f>
        <v>C</v>
      </c>
    </row>
    <row r="320" spans="2:16">
      <c r="B320" s="42" t="s">
        <v>381</v>
      </c>
      <c r="C320" s="22" t="s">
        <v>384</v>
      </c>
      <c r="D320" s="10" t="s">
        <v>90</v>
      </c>
      <c r="E320" s="119"/>
      <c r="F320" s="13" t="str">
        <f>IF('VCP_BCI_2025 List'!F317="","",'Lista VCP_BCI_2025'!F317)</f>
        <v/>
      </c>
      <c r="G320" s="13" t="str">
        <f>IF('VCP_BCI_2025 List'!G317="","",'Lista VCP_BCI_2025'!G317)</f>
        <v/>
      </c>
      <c r="H320" s="93" t="str">
        <f>IF('VCP_BCI_2025 List'!H317="","",'Lista VCP_BCI_2025'!H317)</f>
        <v/>
      </c>
      <c r="I320" s="165" t="str">
        <f>IF('VCP_BCI_2025 List'!I317="","",'Lista VCP_BCI_2025'!I317)</f>
        <v/>
      </c>
      <c r="J320" s="254"/>
      <c r="K320" s="212" t="str">
        <f t="shared" si="92"/>
        <v>C</v>
      </c>
      <c r="L320" s="212" t="str">
        <f t="shared" si="93"/>
        <v/>
      </c>
      <c r="M320" s="212" t="str">
        <f t="shared" si="94"/>
        <v>C</v>
      </c>
      <c r="N320" s="212" t="str">
        <f t="shared" si="95"/>
        <v>C</v>
      </c>
      <c r="O320" s="212" t="str">
        <f t="shared" si="96"/>
        <v>C</v>
      </c>
      <c r="P320" s="212" t="str">
        <f t="shared" si="97"/>
        <v>C</v>
      </c>
    </row>
    <row r="321" spans="2:16" ht="51">
      <c r="B321" s="42" t="s">
        <v>383</v>
      </c>
      <c r="C321" s="22" t="s">
        <v>386</v>
      </c>
      <c r="D321" s="10" t="s">
        <v>90</v>
      </c>
      <c r="E321" s="10" t="s">
        <v>91</v>
      </c>
      <c r="F321" s="13" t="str">
        <f>IF('VCP_BCI_2025 List'!F318="","",'Lista VCP_BCI_2025'!F318)</f>
        <v/>
      </c>
      <c r="G321" s="13" t="str">
        <f>IF('VCP_BCI_2025 List'!G318="","",'Lista VCP_BCI_2025'!G318)</f>
        <v/>
      </c>
      <c r="H321" s="93" t="str">
        <f>IF('VCP_BCI_2025 List'!H318="","",'Lista VCP_BCI_2025'!H318)</f>
        <v/>
      </c>
      <c r="I321" s="165" t="str">
        <f>IF('VCP_BCI_2025 List'!I318="","",'Lista VCP_BCI_2025'!I318)</f>
        <v/>
      </c>
      <c r="J321" s="254"/>
      <c r="K321" s="212" t="str">
        <f t="shared" si="92"/>
        <v>C</v>
      </c>
      <c r="L321" s="212" t="str">
        <f t="shared" si="93"/>
        <v>CMP</v>
      </c>
      <c r="M321" s="212" t="str">
        <f t="shared" si="94"/>
        <v>C</v>
      </c>
      <c r="N321" s="212" t="str">
        <f t="shared" si="95"/>
        <v>CCMP</v>
      </c>
      <c r="O321" s="212" t="str">
        <f t="shared" si="96"/>
        <v>C</v>
      </c>
      <c r="P321" s="212" t="str">
        <f t="shared" si="97"/>
        <v>CCMP</v>
      </c>
    </row>
    <row r="322" spans="2:16" ht="25.5">
      <c r="B322" s="42" t="s">
        <v>385</v>
      </c>
      <c r="C322" s="22" t="s">
        <v>388</v>
      </c>
      <c r="D322" s="10" t="s">
        <v>90</v>
      </c>
      <c r="E322" s="119"/>
      <c r="F322" s="13" t="str">
        <f>IF('VCP_BCI_2025 List'!F319="","",'Lista VCP_BCI_2025'!F319)</f>
        <v/>
      </c>
      <c r="G322" s="13" t="str">
        <f>IF('VCP_BCI_2025 List'!G319="","",'Lista VCP_BCI_2025'!G319)</f>
        <v/>
      </c>
      <c r="H322" s="93" t="str">
        <f>IF('VCP_BCI_2025 List'!H319="","",'Lista VCP_BCI_2025'!H319)</f>
        <v/>
      </c>
      <c r="I322" s="165" t="str">
        <f>IF('VCP_BCI_2025 List'!I319="","",'Lista VCP_BCI_2025'!I319)</f>
        <v/>
      </c>
      <c r="J322" s="254"/>
      <c r="K322" s="212" t="str">
        <f t="shared" si="92"/>
        <v>C</v>
      </c>
      <c r="L322" s="212" t="str">
        <f t="shared" si="93"/>
        <v/>
      </c>
      <c r="M322" s="212" t="str">
        <f t="shared" si="94"/>
        <v>C</v>
      </c>
      <c r="N322" s="212" t="str">
        <f t="shared" si="95"/>
        <v>C</v>
      </c>
      <c r="O322" s="212" t="str">
        <f t="shared" si="96"/>
        <v>C</v>
      </c>
      <c r="P322" s="212" t="str">
        <f t="shared" si="97"/>
        <v>C</v>
      </c>
    </row>
    <row r="323" spans="2:16">
      <c r="B323" s="42" t="s">
        <v>387</v>
      </c>
      <c r="C323" s="22" t="s">
        <v>390</v>
      </c>
      <c r="D323" s="10" t="s">
        <v>90</v>
      </c>
      <c r="E323" s="119"/>
      <c r="F323" s="13" t="str">
        <f>IF('VCP_BCI_2025 List'!F320="","",'Lista VCP_BCI_2025'!F320)</f>
        <v/>
      </c>
      <c r="G323" s="13" t="str">
        <f>IF('VCP_BCI_2025 List'!G320="","",'Lista VCP_BCI_2025'!G320)</f>
        <v/>
      </c>
      <c r="H323" s="93" t="str">
        <f>IF('VCP_BCI_2025 List'!H320="","",'Lista VCP_BCI_2025'!H320)</f>
        <v/>
      </c>
      <c r="I323" s="165" t="str">
        <f>IF('VCP_BCI_2025 List'!I320="","",'Lista VCP_BCI_2025'!I320)</f>
        <v/>
      </c>
      <c r="J323" s="254"/>
      <c r="K323" s="212" t="str">
        <f t="shared" si="92"/>
        <v>C</v>
      </c>
      <c r="L323" s="212" t="str">
        <f t="shared" si="93"/>
        <v/>
      </c>
      <c r="M323" s="212" t="str">
        <f t="shared" si="94"/>
        <v>C</v>
      </c>
      <c r="N323" s="212" t="str">
        <f t="shared" si="95"/>
        <v>C</v>
      </c>
      <c r="O323" s="212" t="str">
        <f t="shared" si="96"/>
        <v>C</v>
      </c>
      <c r="P323" s="212" t="str">
        <f t="shared" si="97"/>
        <v>C</v>
      </c>
    </row>
    <row r="324" spans="2:16" ht="25.5">
      <c r="B324" s="42" t="s">
        <v>389</v>
      </c>
      <c r="C324" s="22" t="s">
        <v>392</v>
      </c>
      <c r="D324" s="10" t="s">
        <v>90</v>
      </c>
      <c r="E324" s="119"/>
      <c r="F324" s="13" t="str">
        <f>IF('VCP_BCI_2025 List'!F321="","",'Lista VCP_BCI_2025'!F321)</f>
        <v/>
      </c>
      <c r="G324" s="13" t="str">
        <f>IF('VCP_BCI_2025 List'!G321="","",'Lista VCP_BCI_2025'!G321)</f>
        <v/>
      </c>
      <c r="H324" s="93" t="str">
        <f>IF('VCP_BCI_2025 List'!H321="","",'Lista VCP_BCI_2025'!H321)</f>
        <v/>
      </c>
      <c r="I324" s="165" t="str">
        <f>IF('VCP_BCI_2025 List'!I321="","",'Lista VCP_BCI_2025'!I321)</f>
        <v/>
      </c>
      <c r="J324" s="254"/>
      <c r="K324" s="212" t="str">
        <f t="shared" si="92"/>
        <v>C</v>
      </c>
      <c r="L324" s="212" t="str">
        <f t="shared" si="93"/>
        <v/>
      </c>
      <c r="M324" s="212" t="str">
        <f t="shared" si="94"/>
        <v>C</v>
      </c>
      <c r="N324" s="212" t="str">
        <f t="shared" si="95"/>
        <v>C</v>
      </c>
      <c r="O324" s="212" t="str">
        <f t="shared" si="96"/>
        <v>C</v>
      </c>
      <c r="P324" s="212" t="str">
        <f t="shared" si="97"/>
        <v>C</v>
      </c>
    </row>
    <row r="325" spans="2:16" ht="25.5">
      <c r="B325" s="42" t="s">
        <v>391</v>
      </c>
      <c r="C325" s="22" t="s">
        <v>394</v>
      </c>
      <c r="D325" s="10" t="s">
        <v>90</v>
      </c>
      <c r="E325" s="119"/>
      <c r="F325" s="13" t="str">
        <f>IF('VCP_BCI_2025 List'!F322="","",'Lista VCP_BCI_2025'!F322)</f>
        <v/>
      </c>
      <c r="G325" s="13" t="str">
        <f>IF('VCP_BCI_2025 List'!G322="","",'Lista VCP_BCI_2025'!G322)</f>
        <v/>
      </c>
      <c r="H325" s="93" t="str">
        <f>IF('VCP_BCI_2025 List'!H322="","",'Lista VCP_BCI_2025'!H322)</f>
        <v/>
      </c>
      <c r="I325" s="165" t="str">
        <f>IF('VCP_BCI_2025 List'!I322="","",'Lista VCP_BCI_2025'!I322)</f>
        <v/>
      </c>
      <c r="J325" s="254"/>
      <c r="K325" s="212" t="str">
        <f t="shared" si="92"/>
        <v>C</v>
      </c>
      <c r="L325" s="212" t="str">
        <f t="shared" si="93"/>
        <v/>
      </c>
      <c r="M325" s="212" t="str">
        <f t="shared" si="94"/>
        <v>C</v>
      </c>
      <c r="N325" s="212" t="str">
        <f t="shared" si="95"/>
        <v>C</v>
      </c>
      <c r="O325" s="212" t="str">
        <f t="shared" si="96"/>
        <v>C</v>
      </c>
      <c r="P325" s="212" t="str">
        <f t="shared" si="97"/>
        <v>C</v>
      </c>
    </row>
    <row r="326" spans="2:16" ht="25.5">
      <c r="B326" s="42" t="s">
        <v>393</v>
      </c>
      <c r="C326" s="22" t="s">
        <v>396</v>
      </c>
      <c r="D326" s="10" t="s">
        <v>90</v>
      </c>
      <c r="E326" s="119"/>
      <c r="F326" s="13" t="str">
        <f>IF('VCP_BCI_2025 List'!F323="","",'Lista VCP_BCI_2025'!F323)</f>
        <v/>
      </c>
      <c r="G326" s="13" t="str">
        <f>IF('VCP_BCI_2025 List'!G323="","",'Lista VCP_BCI_2025'!G323)</f>
        <v/>
      </c>
      <c r="H326" s="93" t="str">
        <f>IF('VCP_BCI_2025 List'!H323="","",'Lista VCP_BCI_2025'!H323)</f>
        <v/>
      </c>
      <c r="I326" s="165" t="str">
        <f>IF('VCP_BCI_2025 List'!I323="","",'Lista VCP_BCI_2025'!I323)</f>
        <v/>
      </c>
      <c r="J326" s="254"/>
      <c r="K326" s="212" t="str">
        <f t="shared" si="92"/>
        <v>C</v>
      </c>
      <c r="L326" s="212" t="str">
        <f t="shared" si="93"/>
        <v/>
      </c>
      <c r="M326" s="212" t="str">
        <f t="shared" si="94"/>
        <v>C</v>
      </c>
      <c r="N326" s="212" t="str">
        <f t="shared" si="95"/>
        <v>C</v>
      </c>
      <c r="O326" s="212" t="str">
        <f t="shared" si="96"/>
        <v>C</v>
      </c>
      <c r="P326" s="212" t="str">
        <f t="shared" si="97"/>
        <v>C</v>
      </c>
    </row>
    <row r="327" spans="2:16" ht="25.5">
      <c r="B327" s="42" t="s">
        <v>395</v>
      </c>
      <c r="C327" s="22" t="s">
        <v>398</v>
      </c>
      <c r="D327" s="10" t="s">
        <v>90</v>
      </c>
      <c r="E327" s="119"/>
      <c r="F327" s="13" t="str">
        <f>IF('VCP_BCI_2025 List'!F324="","",'Lista VCP_BCI_2025'!F324)</f>
        <v/>
      </c>
      <c r="G327" s="13" t="str">
        <f>IF('VCP_BCI_2025 List'!G324="","",'Lista VCP_BCI_2025'!G324)</f>
        <v/>
      </c>
      <c r="H327" s="93" t="str">
        <f>IF('VCP_BCI_2025 List'!H324="","",'Lista VCP_BCI_2025'!H324)</f>
        <v/>
      </c>
      <c r="I327" s="165" t="str">
        <f>IF('VCP_BCI_2025 List'!I324="","",'Lista VCP_BCI_2025'!I324)</f>
        <v/>
      </c>
      <c r="J327" s="254"/>
      <c r="K327" s="212" t="str">
        <f t="shared" si="92"/>
        <v>C</v>
      </c>
      <c r="L327" s="212" t="str">
        <f t="shared" si="93"/>
        <v/>
      </c>
      <c r="M327" s="212" t="str">
        <f t="shared" si="94"/>
        <v>C</v>
      </c>
      <c r="N327" s="212" t="str">
        <f t="shared" si="95"/>
        <v>C</v>
      </c>
      <c r="O327" s="212" t="str">
        <f t="shared" si="96"/>
        <v>C</v>
      </c>
      <c r="P327" s="212" t="str">
        <f t="shared" si="97"/>
        <v>C</v>
      </c>
    </row>
    <row r="328" spans="2:16" ht="38.25" customHeight="1">
      <c r="B328" s="42" t="s">
        <v>397</v>
      </c>
      <c r="C328" s="22" t="s">
        <v>400</v>
      </c>
      <c r="D328" s="10" t="s">
        <v>90</v>
      </c>
      <c r="E328" s="119"/>
      <c r="F328" s="13" t="str">
        <f>IF('VCP_BCI_2025 List'!F325="","",'Lista VCP_BCI_2025'!F325)</f>
        <v/>
      </c>
      <c r="G328" s="13" t="str">
        <f>IF('VCP_BCI_2025 List'!G325="","",'Lista VCP_BCI_2025'!G325)</f>
        <v/>
      </c>
      <c r="H328" s="93" t="str">
        <f>IF('VCP_BCI_2025 List'!H325="","",'Lista VCP_BCI_2025'!H325)</f>
        <v/>
      </c>
      <c r="I328" s="165" t="str">
        <f>IF('VCP_BCI_2025 List'!I325="","",'Lista VCP_BCI_2025'!I325)</f>
        <v/>
      </c>
      <c r="J328" s="254"/>
      <c r="K328" s="212" t="str">
        <f t="shared" si="92"/>
        <v>C</v>
      </c>
      <c r="L328" s="212" t="str">
        <f t="shared" si="93"/>
        <v/>
      </c>
      <c r="M328" s="212" t="str">
        <f t="shared" si="94"/>
        <v>C</v>
      </c>
      <c r="N328" s="212" t="str">
        <f t="shared" si="95"/>
        <v>C</v>
      </c>
      <c r="O328" s="212" t="str">
        <f t="shared" si="96"/>
        <v>C</v>
      </c>
      <c r="P328" s="212" t="str">
        <f t="shared" si="97"/>
        <v>C</v>
      </c>
    </row>
    <row r="329" spans="2:16" ht="45" customHeight="1">
      <c r="B329" s="42" t="s">
        <v>399</v>
      </c>
      <c r="C329" s="22" t="s">
        <v>402</v>
      </c>
      <c r="D329" s="10" t="s">
        <v>90</v>
      </c>
      <c r="E329" s="119"/>
      <c r="F329" s="13" t="str">
        <f>IF('VCP_BCI_2025 List'!F326="","",'Lista VCP_BCI_2025'!F326)</f>
        <v/>
      </c>
      <c r="G329" s="13" t="str">
        <f>IF('VCP_BCI_2025 List'!G326="","",'Lista VCP_BCI_2025'!G326)</f>
        <v/>
      </c>
      <c r="H329" s="93" t="str">
        <f>IF('VCP_BCI_2025 List'!H326="","",'Lista VCP_BCI_2025'!H326)</f>
        <v/>
      </c>
      <c r="I329" s="165" t="str">
        <f>IF('VCP_BCI_2025 List'!I326="","",'Lista VCP_BCI_2025'!I326)</f>
        <v/>
      </c>
      <c r="J329" s="254"/>
      <c r="K329" s="212" t="str">
        <f t="shared" si="92"/>
        <v>C</v>
      </c>
      <c r="L329" s="212" t="str">
        <f t="shared" si="93"/>
        <v/>
      </c>
      <c r="M329" s="212" t="str">
        <f t="shared" si="94"/>
        <v>C</v>
      </c>
      <c r="N329" s="212" t="str">
        <f t="shared" si="95"/>
        <v>C</v>
      </c>
      <c r="O329" s="212" t="str">
        <f t="shared" si="96"/>
        <v>C</v>
      </c>
      <c r="P329" s="212" t="str">
        <f t="shared" si="97"/>
        <v>C</v>
      </c>
    </row>
    <row r="330" spans="2:16" ht="38.25" customHeight="1">
      <c r="B330" s="42" t="s">
        <v>401</v>
      </c>
      <c r="C330" s="22" t="s">
        <v>404</v>
      </c>
      <c r="D330" s="10" t="s">
        <v>90</v>
      </c>
      <c r="E330" s="119"/>
      <c r="F330" s="13" t="str">
        <f>IF('VCP_BCI_2025 List'!F327="","",'Lista VCP_BCI_2025'!F327)</f>
        <v/>
      </c>
      <c r="G330" s="13" t="str">
        <f>IF('VCP_BCI_2025 List'!G327="","",'Lista VCP_BCI_2025'!G327)</f>
        <v/>
      </c>
      <c r="H330" s="93" t="str">
        <f>IF('VCP_BCI_2025 List'!H327="","",'Lista VCP_BCI_2025'!H327)</f>
        <v/>
      </c>
      <c r="I330" s="165" t="str">
        <f>IF('VCP_BCI_2025 List'!I327="","",'Lista VCP_BCI_2025'!I327)</f>
        <v/>
      </c>
      <c r="J330" s="254"/>
      <c r="K330" s="212" t="str">
        <f t="shared" si="92"/>
        <v>C</v>
      </c>
      <c r="L330" s="212" t="str">
        <f t="shared" si="93"/>
        <v/>
      </c>
      <c r="M330" s="212" t="str">
        <f t="shared" si="94"/>
        <v>C</v>
      </c>
      <c r="N330" s="212" t="str">
        <f t="shared" si="95"/>
        <v>C</v>
      </c>
      <c r="O330" s="212" t="str">
        <f t="shared" si="96"/>
        <v>C</v>
      </c>
      <c r="P330" s="212" t="str">
        <f t="shared" si="97"/>
        <v>C</v>
      </c>
    </row>
    <row r="331" spans="2:16" ht="27.75" customHeight="1">
      <c r="B331" s="42" t="s">
        <v>403</v>
      </c>
      <c r="C331" s="22" t="s">
        <v>406</v>
      </c>
      <c r="D331" s="10" t="s">
        <v>90</v>
      </c>
      <c r="E331" s="119"/>
      <c r="F331" s="13" t="str">
        <f>IF('VCP_BCI_2025 List'!F328="","",'Lista VCP_BCI_2025'!F328)</f>
        <v/>
      </c>
      <c r="G331" s="13" t="str">
        <f>IF('VCP_BCI_2025 List'!G328="","",'Lista VCP_BCI_2025'!G328)</f>
        <v/>
      </c>
      <c r="H331" s="93" t="str">
        <f>IF('VCP_BCI_2025 List'!H328="","",'Lista VCP_BCI_2025'!H328)</f>
        <v/>
      </c>
      <c r="I331" s="165" t="str">
        <f>IF('VCP_BCI_2025 List'!I328="","",'Lista VCP_BCI_2025'!I328)</f>
        <v/>
      </c>
      <c r="J331" s="254"/>
      <c r="K331" s="212" t="str">
        <f t="shared" si="92"/>
        <v>C</v>
      </c>
      <c r="L331" s="212" t="str">
        <f t="shared" si="93"/>
        <v/>
      </c>
      <c r="M331" s="212" t="str">
        <f t="shared" si="94"/>
        <v>C</v>
      </c>
      <c r="N331" s="212" t="str">
        <f t="shared" si="95"/>
        <v>C</v>
      </c>
      <c r="O331" s="212" t="str">
        <f t="shared" si="96"/>
        <v>C</v>
      </c>
      <c r="P331" s="212" t="str">
        <f t="shared" si="97"/>
        <v>C</v>
      </c>
    </row>
    <row r="332" spans="2:16">
      <c r="B332" s="42" t="s">
        <v>405</v>
      </c>
      <c r="C332" s="22" t="s">
        <v>408</v>
      </c>
      <c r="D332" s="10" t="s">
        <v>90</v>
      </c>
      <c r="E332" s="119"/>
      <c r="F332" s="13" t="str">
        <f>IF('VCP_BCI_2025 List'!F329="","",'Lista VCP_BCI_2025'!F329)</f>
        <v/>
      </c>
      <c r="G332" s="13" t="str">
        <f>IF('VCP_BCI_2025 List'!G329="","",'Lista VCP_BCI_2025'!G329)</f>
        <v/>
      </c>
      <c r="H332" s="93" t="str">
        <f>IF('VCP_BCI_2025 List'!H329="","",'Lista VCP_BCI_2025'!H329)</f>
        <v/>
      </c>
      <c r="I332" s="165" t="str">
        <f>IF('VCP_BCI_2025 List'!I329="","",'Lista VCP_BCI_2025'!I329)</f>
        <v/>
      </c>
      <c r="J332" s="254"/>
      <c r="K332" s="212" t="str">
        <f t="shared" si="92"/>
        <v>C</v>
      </c>
      <c r="L332" s="212" t="str">
        <f t="shared" si="93"/>
        <v/>
      </c>
      <c r="M332" s="212" t="str">
        <f t="shared" si="94"/>
        <v>C</v>
      </c>
      <c r="N332" s="212" t="str">
        <f t="shared" si="95"/>
        <v>C</v>
      </c>
      <c r="O332" s="212" t="str">
        <f t="shared" si="96"/>
        <v>C</v>
      </c>
      <c r="P332" s="212" t="str">
        <f t="shared" si="97"/>
        <v>C</v>
      </c>
    </row>
    <row r="333" spans="2:16" ht="25.5">
      <c r="B333" s="42" t="s">
        <v>407</v>
      </c>
      <c r="C333" s="22" t="s">
        <v>410</v>
      </c>
      <c r="D333" s="10" t="s">
        <v>90</v>
      </c>
      <c r="E333" s="119"/>
      <c r="F333" s="13" t="str">
        <f>IF('VCP_BCI_2025 List'!F330="","",'Lista VCP_BCI_2025'!F330)</f>
        <v/>
      </c>
      <c r="G333" s="13" t="str">
        <f>IF('VCP_BCI_2025 List'!G330="","",'Lista VCP_BCI_2025'!G330)</f>
        <v/>
      </c>
      <c r="H333" s="93" t="str">
        <f>IF('VCP_BCI_2025 List'!H330="","",'Lista VCP_BCI_2025'!H330)</f>
        <v/>
      </c>
      <c r="I333" s="165" t="str">
        <f>IF('VCP_BCI_2025 List'!I330="","",'Lista VCP_BCI_2025'!I330)</f>
        <v/>
      </c>
      <c r="J333" s="254"/>
      <c r="K333" s="212" t="str">
        <f t="shared" si="92"/>
        <v>C</v>
      </c>
      <c r="L333" s="212" t="str">
        <f t="shared" si="93"/>
        <v/>
      </c>
      <c r="M333" s="212" t="str">
        <f t="shared" si="94"/>
        <v>C</v>
      </c>
      <c r="N333" s="212" t="str">
        <f t="shared" si="95"/>
        <v>C</v>
      </c>
      <c r="O333" s="212" t="str">
        <f t="shared" si="96"/>
        <v>C</v>
      </c>
      <c r="P333" s="212" t="str">
        <f t="shared" si="97"/>
        <v>C</v>
      </c>
    </row>
    <row r="334" spans="2:16" ht="25.5">
      <c r="B334" s="42" t="s">
        <v>409</v>
      </c>
      <c r="C334" s="22" t="s">
        <v>412</v>
      </c>
      <c r="D334" s="10" t="s">
        <v>90</v>
      </c>
      <c r="E334" s="119"/>
      <c r="F334" s="13" t="str">
        <f>IF('VCP_BCI_2025 List'!F331="","",'Lista VCP_BCI_2025'!F331)</f>
        <v/>
      </c>
      <c r="G334" s="13" t="str">
        <f>IF('VCP_BCI_2025 List'!G331="","",'Lista VCP_BCI_2025'!G331)</f>
        <v/>
      </c>
      <c r="H334" s="93" t="str">
        <f>IF('VCP_BCI_2025 List'!H331="","",'Lista VCP_BCI_2025'!H331)</f>
        <v/>
      </c>
      <c r="I334" s="165" t="str">
        <f>IF('VCP_BCI_2025 List'!I331="","",'Lista VCP_BCI_2025'!I331)</f>
        <v/>
      </c>
      <c r="J334" s="254"/>
      <c r="K334" s="212" t="str">
        <f t="shared" si="92"/>
        <v>C</v>
      </c>
      <c r="L334" s="212" t="str">
        <f t="shared" si="93"/>
        <v/>
      </c>
      <c r="M334" s="212" t="str">
        <f t="shared" si="94"/>
        <v>C</v>
      </c>
      <c r="N334" s="212" t="str">
        <f t="shared" si="95"/>
        <v>C</v>
      </c>
      <c r="O334" s="212" t="str">
        <f t="shared" si="96"/>
        <v>C</v>
      </c>
      <c r="P334" s="212" t="str">
        <f t="shared" si="97"/>
        <v>C</v>
      </c>
    </row>
    <row r="335" spans="2:16" ht="25.5">
      <c r="B335" s="42" t="s">
        <v>411</v>
      </c>
      <c r="C335" s="22" t="s">
        <v>414</v>
      </c>
      <c r="D335" s="10" t="s">
        <v>90</v>
      </c>
      <c r="E335" s="119"/>
      <c r="F335" s="13" t="str">
        <f>IF('VCP_BCI_2025 List'!F332="","",'Lista VCP_BCI_2025'!F332)</f>
        <v/>
      </c>
      <c r="G335" s="13" t="str">
        <f>IF('VCP_BCI_2025 List'!G332="","",'Lista VCP_BCI_2025'!G332)</f>
        <v/>
      </c>
      <c r="H335" s="93" t="str">
        <f>IF('VCP_BCI_2025 List'!H332="","",'Lista VCP_BCI_2025'!H332)</f>
        <v/>
      </c>
      <c r="I335" s="165" t="str">
        <f>IF('VCP_BCI_2025 List'!I332="","",'Lista VCP_BCI_2025'!I332)</f>
        <v/>
      </c>
      <c r="J335" s="254"/>
      <c r="K335" s="212" t="str">
        <f t="shared" si="92"/>
        <v>C</v>
      </c>
      <c r="L335" s="212" t="str">
        <f t="shared" si="93"/>
        <v/>
      </c>
      <c r="M335" s="212" t="str">
        <f t="shared" si="94"/>
        <v>C</v>
      </c>
      <c r="N335" s="212" t="str">
        <f t="shared" si="95"/>
        <v>C</v>
      </c>
      <c r="O335" s="212" t="str">
        <f t="shared" si="96"/>
        <v>C</v>
      </c>
      <c r="P335" s="212" t="str">
        <f t="shared" si="97"/>
        <v>C</v>
      </c>
    </row>
    <row r="336" spans="2:16" ht="25.5">
      <c r="B336" s="42" t="s">
        <v>413</v>
      </c>
      <c r="C336" s="22" t="s">
        <v>416</v>
      </c>
      <c r="D336" s="10" t="s">
        <v>90</v>
      </c>
      <c r="E336" s="10" t="s">
        <v>91</v>
      </c>
      <c r="F336" s="13" t="str">
        <f>IF('VCP_BCI_2025 List'!F333="","",'Lista VCP_BCI_2025'!F333)</f>
        <v/>
      </c>
      <c r="G336" s="13" t="str">
        <f>IF('VCP_BCI_2025 List'!G333="","",'Lista VCP_BCI_2025'!G333)</f>
        <v/>
      </c>
      <c r="H336" s="93" t="str">
        <f>IF('VCP_BCI_2025 List'!H333="","",'Lista VCP_BCI_2025'!H333)</f>
        <v/>
      </c>
      <c r="I336" s="165" t="str">
        <f>IF('VCP_BCI_2025 List'!I333="","",'Lista VCP_BCI_2025'!I333)</f>
        <v/>
      </c>
      <c r="J336" s="254"/>
      <c r="K336" s="212" t="str">
        <f t="shared" si="92"/>
        <v>C</v>
      </c>
      <c r="L336" s="212" t="str">
        <f t="shared" si="93"/>
        <v>CMP</v>
      </c>
      <c r="M336" s="212" t="str">
        <f t="shared" si="94"/>
        <v>C</v>
      </c>
      <c r="N336" s="212" t="str">
        <f t="shared" si="95"/>
        <v>CCMP</v>
      </c>
      <c r="O336" s="212" t="str">
        <f t="shared" si="96"/>
        <v>C</v>
      </c>
      <c r="P336" s="212" t="str">
        <f t="shared" si="97"/>
        <v>CCMP</v>
      </c>
    </row>
    <row r="337" spans="2:29" ht="25.5">
      <c r="B337" s="42" t="s">
        <v>415</v>
      </c>
      <c r="C337" s="22" t="s">
        <v>418</v>
      </c>
      <c r="D337" s="10" t="s">
        <v>90</v>
      </c>
      <c r="E337" s="119"/>
      <c r="F337" s="13" t="str">
        <f>IF('VCP_BCI_2025 List'!F334="","",'Lista VCP_BCI_2025'!F334)</f>
        <v/>
      </c>
      <c r="G337" s="13" t="str">
        <f>IF('VCP_BCI_2025 List'!G334="","",'Lista VCP_BCI_2025'!G334)</f>
        <v/>
      </c>
      <c r="H337" s="93" t="str">
        <f>IF('VCP_BCI_2025 List'!H334="","",'Lista VCP_BCI_2025'!H334)</f>
        <v/>
      </c>
      <c r="I337" s="165" t="str">
        <f>IF('VCP_BCI_2025 List'!I334="","",'Lista VCP_BCI_2025'!I334)</f>
        <v/>
      </c>
      <c r="J337" s="254"/>
      <c r="K337" s="212" t="str">
        <f t="shared" si="92"/>
        <v>C</v>
      </c>
      <c r="L337" s="212" t="str">
        <f t="shared" si="93"/>
        <v/>
      </c>
      <c r="M337" s="212" t="str">
        <f t="shared" si="94"/>
        <v>C</v>
      </c>
      <c r="N337" s="212" t="str">
        <f t="shared" si="95"/>
        <v>C</v>
      </c>
      <c r="O337" s="212" t="str">
        <f t="shared" si="96"/>
        <v>C</v>
      </c>
      <c r="P337" s="212" t="str">
        <f t="shared" si="97"/>
        <v>C</v>
      </c>
    </row>
    <row r="338" spans="2:29" ht="63.75">
      <c r="B338" s="42" t="s">
        <v>417</v>
      </c>
      <c r="C338" s="22" t="s">
        <v>420</v>
      </c>
      <c r="D338" s="10" t="s">
        <v>90</v>
      </c>
      <c r="E338" s="119"/>
      <c r="F338" s="13" t="str">
        <f>IF('VCP_BCI_2025 List'!F335="","",'Lista VCP_BCI_2025'!F335)</f>
        <v/>
      </c>
      <c r="G338" s="13" t="str">
        <f>IF('VCP_BCI_2025 List'!G335="","",'Lista VCP_BCI_2025'!G335)</f>
        <v/>
      </c>
      <c r="H338" s="93" t="str">
        <f>IF('VCP_BCI_2025 List'!H335="","",'Lista VCP_BCI_2025'!H335)</f>
        <v/>
      </c>
      <c r="I338" s="165" t="str">
        <f>IF('VCP_BCI_2025 List'!I335="","",'Lista VCP_BCI_2025'!I335)</f>
        <v/>
      </c>
      <c r="J338" s="254"/>
      <c r="K338" s="212" t="str">
        <f t="shared" si="92"/>
        <v>C</v>
      </c>
      <c r="L338" s="212" t="str">
        <f t="shared" si="93"/>
        <v/>
      </c>
      <c r="M338" s="212" t="str">
        <f t="shared" si="94"/>
        <v>C</v>
      </c>
      <c r="N338" s="212" t="str">
        <f t="shared" si="95"/>
        <v>C</v>
      </c>
      <c r="O338" s="212" t="str">
        <f t="shared" si="96"/>
        <v>C</v>
      </c>
      <c r="P338" s="212" t="str">
        <f t="shared" si="97"/>
        <v>C</v>
      </c>
    </row>
    <row r="339" spans="2:29" ht="15">
      <c r="B339" s="54"/>
      <c r="C339" s="120" t="s">
        <v>162</v>
      </c>
      <c r="D339" s="84"/>
      <c r="H339" s="84"/>
      <c r="I339" s="85"/>
      <c r="J339" s="254"/>
      <c r="K339" s="212" t="str">
        <f t="shared" si="92"/>
        <v/>
      </c>
    </row>
    <row r="340" spans="2:29" ht="15">
      <c r="B340" s="54"/>
      <c r="C340" s="86"/>
      <c r="D340" s="84"/>
      <c r="H340" s="84"/>
      <c r="I340" s="85"/>
      <c r="J340" s="254"/>
      <c r="K340" s="212" t="str">
        <f t="shared" si="92"/>
        <v/>
      </c>
    </row>
    <row r="341" spans="2:29">
      <c r="B341" s="54"/>
      <c r="C341" s="134" t="s">
        <v>421</v>
      </c>
      <c r="D341" s="135"/>
      <c r="E341" s="136"/>
      <c r="F341" s="135"/>
      <c r="G341" s="137"/>
      <c r="H341" s="28"/>
      <c r="I341" s="83"/>
    </row>
    <row r="342" spans="2:29">
      <c r="B342" s="54"/>
      <c r="C342" s="66" t="s">
        <v>80</v>
      </c>
      <c r="D342" s="65"/>
      <c r="E342" s="110"/>
      <c r="F342" s="280">
        <f>COUNTIF(K360:K382,"C")</f>
        <v>20</v>
      </c>
      <c r="G342" s="281"/>
      <c r="H342" s="28"/>
      <c r="I342" s="121"/>
    </row>
    <row r="343" spans="2:29">
      <c r="B343" s="54"/>
      <c r="C343" s="66" t="s">
        <v>81</v>
      </c>
      <c r="D343" s="65"/>
      <c r="E343" s="110"/>
      <c r="F343" s="280">
        <f>COUNTIF(M360:M382,"CX")</f>
        <v>1</v>
      </c>
      <c r="G343" s="281"/>
      <c r="H343" s="28"/>
      <c r="I343" s="121"/>
    </row>
    <row r="344" spans="2:29">
      <c r="B344" s="54"/>
      <c r="C344" s="66" t="s">
        <v>82</v>
      </c>
      <c r="D344" s="65"/>
      <c r="E344" s="110"/>
      <c r="F344" s="280">
        <f>COUNTIF(O360:O382,"CX")</f>
        <v>0</v>
      </c>
      <c r="G344" s="281"/>
      <c r="H344" s="28"/>
      <c r="I344" s="121"/>
    </row>
    <row r="345" spans="2:29">
      <c r="B345" s="54"/>
      <c r="C345" s="66" t="s">
        <v>83</v>
      </c>
      <c r="D345" s="65"/>
      <c r="E345" s="110"/>
      <c r="F345" s="280">
        <f>F342-SUM(F343:G344)</f>
        <v>19</v>
      </c>
      <c r="G345" s="281"/>
      <c r="H345" s="28"/>
      <c r="I345" s="121"/>
    </row>
    <row r="346" spans="2:29" s="7" customFormat="1">
      <c r="B346" s="4"/>
      <c r="C346" s="67" t="s">
        <v>84</v>
      </c>
      <c r="D346" s="64"/>
      <c r="E346" s="112"/>
      <c r="F346" s="288">
        <f>F343/F342</f>
        <v>0.05</v>
      </c>
      <c r="G346" s="289"/>
      <c r="H346" s="27"/>
      <c r="I346" s="121"/>
      <c r="J346" s="6"/>
      <c r="K346" s="213"/>
      <c r="L346" s="213"/>
      <c r="M346" s="213"/>
      <c r="N346" s="213"/>
      <c r="O346" s="213"/>
      <c r="P346" s="213"/>
      <c r="Q346" s="209"/>
      <c r="R346" s="209"/>
      <c r="S346" s="209"/>
      <c r="T346" s="209"/>
      <c r="U346" s="209"/>
      <c r="V346" s="209"/>
      <c r="W346" s="209"/>
      <c r="X346" s="209"/>
      <c r="Y346" s="209"/>
      <c r="Z346" s="6"/>
      <c r="AA346" s="6"/>
      <c r="AB346" s="273"/>
      <c r="AC346" s="6"/>
    </row>
    <row r="347" spans="2:29" ht="15">
      <c r="B347" s="54"/>
      <c r="C347" s="86"/>
      <c r="D347" s="84"/>
      <c r="F347" s="92"/>
      <c r="G347" s="92"/>
      <c r="H347" s="84"/>
      <c r="I347" s="121"/>
      <c r="J347" s="254"/>
    </row>
    <row r="348" spans="2:29">
      <c r="B348" s="54"/>
      <c r="C348" s="66" t="s">
        <v>85</v>
      </c>
      <c r="D348" s="65"/>
      <c r="E348" s="110"/>
      <c r="F348" s="280">
        <f>COUNTIF(L360:L382,"CMP")</f>
        <v>12</v>
      </c>
      <c r="G348" s="281"/>
      <c r="H348" s="28"/>
      <c r="I348" s="121"/>
    </row>
    <row r="349" spans="2:29">
      <c r="B349" s="54"/>
      <c r="C349" s="66" t="s">
        <v>81</v>
      </c>
      <c r="D349" s="65"/>
      <c r="E349" s="110"/>
      <c r="F349" s="280">
        <f>COUNTIF(N360:N382,"CCMPX")</f>
        <v>1</v>
      </c>
      <c r="G349" s="281"/>
      <c r="H349" s="28"/>
      <c r="I349" s="121"/>
    </row>
    <row r="350" spans="2:29">
      <c r="B350" s="54"/>
      <c r="C350" s="66" t="s">
        <v>82</v>
      </c>
      <c r="D350" s="65"/>
      <c r="E350" s="110"/>
      <c r="F350" s="280">
        <f>COUNTIF(P360:P382,"CCMPX")</f>
        <v>0</v>
      </c>
      <c r="G350" s="281"/>
      <c r="H350" s="28"/>
      <c r="I350" s="121"/>
    </row>
    <row r="351" spans="2:29">
      <c r="B351" s="54"/>
      <c r="C351" s="66" t="s">
        <v>83</v>
      </c>
      <c r="D351" s="65"/>
      <c r="E351" s="110"/>
      <c r="F351" s="280">
        <f>F348-SUM(F349:G350)</f>
        <v>11</v>
      </c>
      <c r="G351" s="281"/>
      <c r="H351" s="28"/>
      <c r="I351" s="121"/>
    </row>
    <row r="352" spans="2:29" s="7" customFormat="1">
      <c r="B352" s="4"/>
      <c r="C352" s="67" t="s">
        <v>84</v>
      </c>
      <c r="D352" s="64"/>
      <c r="E352" s="112"/>
      <c r="F352" s="282">
        <f>F349/F348</f>
        <v>8.3333333333333329E-2</v>
      </c>
      <c r="G352" s="283"/>
      <c r="H352" s="27"/>
      <c r="I352" s="121"/>
      <c r="J352" s="6"/>
      <c r="K352" s="213"/>
      <c r="L352" s="213"/>
      <c r="M352" s="213"/>
      <c r="N352" s="213"/>
      <c r="O352" s="213"/>
      <c r="P352" s="213"/>
      <c r="Q352" s="209"/>
      <c r="R352" s="209"/>
      <c r="S352" s="209"/>
      <c r="T352" s="209"/>
      <c r="U352" s="209"/>
      <c r="V352" s="209"/>
      <c r="W352" s="209"/>
      <c r="X352" s="209"/>
      <c r="Y352" s="209"/>
      <c r="Z352" s="6"/>
      <c r="AA352" s="6"/>
      <c r="AB352" s="273"/>
      <c r="AC352" s="6"/>
    </row>
    <row r="353" spans="2:29">
      <c r="B353" s="54"/>
      <c r="C353" s="58"/>
      <c r="D353" s="28"/>
      <c r="E353" s="54"/>
      <c r="F353" s="28"/>
      <c r="G353" s="28"/>
      <c r="H353" s="28"/>
      <c r="I353" s="121"/>
    </row>
    <row r="354" spans="2:29">
      <c r="B354" s="54"/>
      <c r="C354" s="1"/>
      <c r="D354" s="1"/>
      <c r="E354" s="54"/>
      <c r="F354" s="286" t="s">
        <v>86</v>
      </c>
      <c r="G354" s="287"/>
      <c r="H354" s="1"/>
      <c r="I354" s="121"/>
    </row>
    <row r="355" spans="2:29">
      <c r="B355" s="54"/>
      <c r="C355" s="138" t="s">
        <v>422</v>
      </c>
      <c r="D355" s="135"/>
      <c r="E355" s="139"/>
      <c r="F355" s="276" t="str">
        <f>IF(F346&lt;$AB$4,"REPROVADO",IF(F352&lt;100%,"REPROVADO","APROVADO"))</f>
        <v>REPROVADO</v>
      </c>
      <c r="G355" s="277"/>
      <c r="H355" s="28"/>
      <c r="I355" s="121"/>
    </row>
    <row r="357" spans="2:29" s="17" customFormat="1" ht="12.75" customHeight="1">
      <c r="E357" s="98"/>
      <c r="F357" s="153" t="s">
        <v>88</v>
      </c>
      <c r="G357" s="154"/>
      <c r="J357" s="21"/>
      <c r="K357" s="212"/>
      <c r="L357" s="212"/>
      <c r="M357" s="212"/>
      <c r="N357" s="212"/>
      <c r="O357" s="212"/>
      <c r="P357" s="212"/>
      <c r="Q357" s="211"/>
      <c r="R357" s="211"/>
      <c r="S357" s="211"/>
      <c r="T357" s="211"/>
      <c r="U357" s="211"/>
      <c r="V357" s="211"/>
      <c r="W357" s="211"/>
      <c r="X357" s="211"/>
      <c r="Y357" s="211"/>
      <c r="Z357" s="21"/>
      <c r="AA357" s="21"/>
      <c r="AB357" s="270"/>
      <c r="AC357" s="21"/>
    </row>
    <row r="358" spans="2:29" s="17" customFormat="1" ht="12.75" customHeight="1">
      <c r="B358" s="155"/>
      <c r="C358" s="156" t="s">
        <v>423</v>
      </c>
      <c r="D358" s="157" t="s">
        <v>90</v>
      </c>
      <c r="E358" s="143" t="s">
        <v>91</v>
      </c>
      <c r="F358" s="150" t="s">
        <v>65</v>
      </c>
      <c r="G358" s="150" t="s">
        <v>66</v>
      </c>
      <c r="H358" s="150" t="s">
        <v>92</v>
      </c>
      <c r="I358" s="144" t="s">
        <v>93</v>
      </c>
      <c r="J358" s="254"/>
      <c r="K358" s="215" t="s">
        <v>557</v>
      </c>
      <c r="L358" s="215" t="s">
        <v>558</v>
      </c>
      <c r="M358" s="215" t="s">
        <v>559</v>
      </c>
      <c r="N358" s="215" t="s">
        <v>560</v>
      </c>
      <c r="O358" s="215" t="s">
        <v>561</v>
      </c>
      <c r="P358" s="215" t="s">
        <v>562</v>
      </c>
      <c r="Q358" s="211"/>
      <c r="R358" s="211"/>
      <c r="S358" s="211"/>
      <c r="T358" s="211"/>
      <c r="U358" s="211"/>
      <c r="V358" s="211"/>
      <c r="W358" s="211"/>
      <c r="X358" s="211"/>
      <c r="Y358" s="211"/>
      <c r="Z358" s="21"/>
      <c r="AA358" s="21"/>
      <c r="AB358" s="270"/>
      <c r="AC358" s="21"/>
    </row>
    <row r="359" spans="2:29" s="17" customFormat="1" ht="12.75" customHeight="1">
      <c r="B359" s="155"/>
      <c r="C359" s="156" t="s">
        <v>424</v>
      </c>
      <c r="D359" s="157"/>
      <c r="E359" s="143"/>
      <c r="F359" s="150"/>
      <c r="G359" s="150"/>
      <c r="H359" s="150"/>
      <c r="I359" s="144"/>
      <c r="J359" s="254"/>
      <c r="K359" s="215"/>
      <c r="L359" s="215"/>
      <c r="M359" s="215"/>
      <c r="N359" s="215"/>
      <c r="O359" s="215"/>
      <c r="P359" s="215"/>
      <c r="Q359" s="211"/>
      <c r="R359" s="211"/>
      <c r="S359" s="211"/>
      <c r="T359" s="211"/>
      <c r="U359" s="211"/>
      <c r="V359" s="211"/>
      <c r="W359" s="211"/>
      <c r="X359" s="211"/>
      <c r="Y359" s="211"/>
      <c r="Z359" s="21"/>
      <c r="AA359" s="21"/>
      <c r="AB359" s="270"/>
      <c r="AC359" s="21"/>
    </row>
    <row r="360" spans="2:29" s="17" customFormat="1">
      <c r="B360" s="146" t="s">
        <v>425</v>
      </c>
      <c r="C360" s="22" t="s">
        <v>426</v>
      </c>
      <c r="D360" s="23" t="s">
        <v>90</v>
      </c>
      <c r="E360" s="23" t="s">
        <v>91</v>
      </c>
      <c r="F360" s="159" t="str">
        <f>IF('VCP_BCI_2025 List'!F357="","",'Lista VCP_BCI_2025'!F357)</f>
        <v/>
      </c>
      <c r="G360" s="159" t="str">
        <f>IF('VCP_BCI_2025 List'!G357="","",'Lista VCP_BCI_2025'!G357)</f>
        <v/>
      </c>
      <c r="H360" s="93" t="str">
        <f>IF('VCP_BCI_2025 List'!H357="","",'Lista VCP_BCI_2025'!H357)</f>
        <v/>
      </c>
      <c r="I360" s="24" t="str">
        <f>IF('VCP_BCI_2025 List'!I357="","",'Lista VCP_BCI_2025'!I357)</f>
        <v/>
      </c>
      <c r="J360" s="254"/>
      <c r="K360" s="212" t="str">
        <f>CONCATENATE(D360,H360)</f>
        <v>C</v>
      </c>
      <c r="L360" s="212" t="str">
        <f>CONCATENATE(E360,H360)</f>
        <v>CMP</v>
      </c>
      <c r="M360" s="212" t="str">
        <f>CONCATENATE(D360,F360)</f>
        <v>C</v>
      </c>
      <c r="N360" s="212" t="str">
        <f>CONCATENATE(D360,E360,F360)</f>
        <v>CCMP</v>
      </c>
      <c r="O360" s="212" t="str">
        <f>CONCATENATE(D360,G360)</f>
        <v>C</v>
      </c>
      <c r="P360" s="212" t="str">
        <f>CONCATENATE(D360,E360,G360)</f>
        <v>CCMP</v>
      </c>
      <c r="Q360" s="211"/>
      <c r="R360" s="211"/>
      <c r="S360" s="211"/>
      <c r="T360" s="211"/>
      <c r="U360" s="211"/>
      <c r="V360" s="211"/>
      <c r="W360" s="211"/>
      <c r="X360" s="211"/>
      <c r="Y360" s="211"/>
      <c r="Z360" s="21"/>
      <c r="AA360" s="21"/>
      <c r="AB360" s="270"/>
      <c r="AC360" s="21"/>
    </row>
    <row r="361" spans="2:29" s="17" customFormat="1">
      <c r="B361" s="146" t="s">
        <v>427</v>
      </c>
      <c r="C361" s="22" t="s">
        <v>428</v>
      </c>
      <c r="D361" s="23" t="s">
        <v>90</v>
      </c>
      <c r="E361" s="23" t="s">
        <v>91</v>
      </c>
      <c r="F361" s="159" t="str">
        <f>IF('VCP_BCI_2025 List'!F358="","",'Lista VCP_BCI_2025'!F358)</f>
        <v/>
      </c>
      <c r="G361" s="159" t="str">
        <f>IF('VCP_BCI_2025 List'!G358="","",'Lista VCP_BCI_2025'!G358)</f>
        <v/>
      </c>
      <c r="H361" s="93" t="str">
        <f>IF('VCP_BCI_2025 List'!H358="","",'Lista VCP_BCI_2025'!H358)</f>
        <v/>
      </c>
      <c r="I361" s="24" t="str">
        <f>IF('VCP_BCI_2025 List'!I358="","",'Lista VCP_BCI_2025'!I358)</f>
        <v/>
      </c>
      <c r="J361" s="254"/>
      <c r="K361" s="212" t="str">
        <f t="shared" ref="K361:K382" si="98">CONCATENATE(D361,H361)</f>
        <v>C</v>
      </c>
      <c r="L361" s="212" t="str">
        <f t="shared" ref="L361:L382" si="99">CONCATENATE(E361,H361)</f>
        <v>CMP</v>
      </c>
      <c r="M361" s="212" t="str">
        <f t="shared" ref="M361:M382" si="100">CONCATENATE(D361,F361)</f>
        <v>C</v>
      </c>
      <c r="N361" s="212" t="str">
        <f t="shared" ref="N361:N382" si="101">CONCATENATE(D361,E361,F361)</f>
        <v>CCMP</v>
      </c>
      <c r="O361" s="212" t="str">
        <f t="shared" ref="O361:O382" si="102">CONCATENATE(D361,G361)</f>
        <v>C</v>
      </c>
      <c r="P361" s="212" t="str">
        <f t="shared" ref="P361:P382" si="103">CONCATENATE(D361,E361,G361)</f>
        <v>CCMP</v>
      </c>
      <c r="Q361" s="211"/>
      <c r="R361" s="211"/>
      <c r="S361" s="211"/>
      <c r="T361" s="211"/>
      <c r="U361" s="211"/>
      <c r="V361" s="211"/>
      <c r="W361" s="211"/>
      <c r="X361" s="211"/>
      <c r="Y361" s="211"/>
      <c r="Z361" s="21"/>
      <c r="AA361" s="21"/>
      <c r="AB361" s="270"/>
      <c r="AC361" s="21"/>
    </row>
    <row r="362" spans="2:29" s="17" customFormat="1" ht="25.5">
      <c r="B362" s="146" t="s">
        <v>429</v>
      </c>
      <c r="C362" s="22" t="s">
        <v>430</v>
      </c>
      <c r="D362" s="23" t="s">
        <v>90</v>
      </c>
      <c r="E362" s="23" t="s">
        <v>91</v>
      </c>
      <c r="F362" s="159" t="str">
        <f>IF('VCP_BCI_2025 List'!F359="","",'Lista VCP_BCI_2025'!F359)</f>
        <v/>
      </c>
      <c r="G362" s="159" t="str">
        <f>IF('VCP_BCI_2025 List'!G359="","",'Lista VCP_BCI_2025'!G359)</f>
        <v/>
      </c>
      <c r="H362" s="93" t="str">
        <f>IF('VCP_BCI_2025 List'!H359="","",'Lista VCP_BCI_2025'!H359)</f>
        <v/>
      </c>
      <c r="I362" s="24" t="str">
        <f>IF('VCP_BCI_2025 List'!I359="","",'Lista VCP_BCI_2025'!I359)</f>
        <v/>
      </c>
      <c r="J362" s="254"/>
      <c r="K362" s="212" t="str">
        <f t="shared" si="98"/>
        <v>C</v>
      </c>
      <c r="L362" s="212" t="str">
        <f t="shared" si="99"/>
        <v>CMP</v>
      </c>
      <c r="M362" s="212" t="str">
        <f t="shared" si="100"/>
        <v>C</v>
      </c>
      <c r="N362" s="212" t="str">
        <f t="shared" si="101"/>
        <v>CCMP</v>
      </c>
      <c r="O362" s="212" t="str">
        <f t="shared" si="102"/>
        <v>C</v>
      </c>
      <c r="P362" s="212" t="str">
        <f t="shared" si="103"/>
        <v>CCMP</v>
      </c>
      <c r="Q362" s="211"/>
      <c r="R362" s="211"/>
      <c r="S362" s="211"/>
      <c r="T362" s="211"/>
      <c r="U362" s="211"/>
      <c r="V362" s="211"/>
      <c r="W362" s="211"/>
      <c r="X362" s="211"/>
      <c r="Y362" s="211"/>
      <c r="Z362" s="21"/>
      <c r="AA362" s="21"/>
      <c r="AB362" s="270"/>
      <c r="AC362" s="21"/>
    </row>
    <row r="363" spans="2:29" s="17" customFormat="1" ht="22.5" customHeight="1">
      <c r="B363" s="146" t="s">
        <v>431</v>
      </c>
      <c r="C363" s="22" t="s">
        <v>553</v>
      </c>
      <c r="D363" s="23" t="s">
        <v>90</v>
      </c>
      <c r="E363" s="23" t="s">
        <v>91</v>
      </c>
      <c r="F363" s="159" t="str">
        <f>IF('VCP_BCI_2025 List'!F361="","",'Lista VCP_BCI_2025'!F361)</f>
        <v/>
      </c>
      <c r="G363" s="159" t="str">
        <f>IF('VCP_BCI_2025 List'!G361="","",'Lista VCP_BCI_2025'!G361)</f>
        <v/>
      </c>
      <c r="H363" s="93" t="str">
        <f>IF('VCP_BCI_2025 List'!H361="","",'Lista VCP_BCI_2025'!H361)</f>
        <v/>
      </c>
      <c r="I363" s="24" t="str">
        <f>IF('VCP_BCI_2025 List'!I361="","",'Lista VCP_BCI_2025'!I361)</f>
        <v/>
      </c>
      <c r="J363" s="254"/>
      <c r="K363" s="212" t="str">
        <f t="shared" si="98"/>
        <v>C</v>
      </c>
      <c r="L363" s="212" t="str">
        <f t="shared" si="99"/>
        <v>CMP</v>
      </c>
      <c r="M363" s="212" t="str">
        <f t="shared" si="100"/>
        <v>C</v>
      </c>
      <c r="N363" s="212" t="str">
        <f t="shared" si="101"/>
        <v>CCMP</v>
      </c>
      <c r="O363" s="212" t="str">
        <f t="shared" si="102"/>
        <v>C</v>
      </c>
      <c r="P363" s="212" t="str">
        <f t="shared" si="103"/>
        <v>CCMP</v>
      </c>
      <c r="Q363" s="211"/>
      <c r="R363" s="211"/>
      <c r="S363" s="211"/>
      <c r="T363" s="211"/>
      <c r="U363" s="211"/>
      <c r="V363" s="211"/>
      <c r="W363" s="211"/>
      <c r="X363" s="211"/>
      <c r="Y363" s="211"/>
      <c r="Z363" s="21"/>
      <c r="AA363" s="21"/>
      <c r="AB363" s="270"/>
      <c r="AC363" s="21"/>
    </row>
    <row r="364" spans="2:29" s="17" customFormat="1" ht="43.5" customHeight="1">
      <c r="B364" s="206" t="s">
        <v>433</v>
      </c>
      <c r="C364" s="181" t="s">
        <v>434</v>
      </c>
      <c r="D364" s="23" t="s">
        <v>90</v>
      </c>
      <c r="E364" s="23" t="s">
        <v>91</v>
      </c>
      <c r="F364" s="159" t="str">
        <f>IF('VCP_BCI_2025 List'!F362="","",'Lista VCP_BCI_2025'!F362)</f>
        <v/>
      </c>
      <c r="G364" s="159" t="str">
        <f>IF('VCP_BCI_2025 List'!G362="","",'Lista VCP_BCI_2025'!G362)</f>
        <v/>
      </c>
      <c r="H364" s="93" t="str">
        <f>IF('VCP_BCI_2025 List'!H362="","",'Lista VCP_BCI_2025'!H362)</f>
        <v/>
      </c>
      <c r="I364" s="24" t="str">
        <f>IF('VCP_BCI_2025 List'!I362="","",'Lista VCP_BCI_2025'!I362)</f>
        <v/>
      </c>
      <c r="J364" s="254"/>
      <c r="K364" s="212" t="str">
        <f t="shared" si="98"/>
        <v>C</v>
      </c>
      <c r="L364" s="212" t="str">
        <f t="shared" si="99"/>
        <v>CMP</v>
      </c>
      <c r="M364" s="212" t="str">
        <f t="shared" si="100"/>
        <v>C</v>
      </c>
      <c r="N364" s="212" t="str">
        <f t="shared" si="101"/>
        <v>CCMP</v>
      </c>
      <c r="O364" s="212" t="str">
        <f t="shared" si="102"/>
        <v>C</v>
      </c>
      <c r="P364" s="212" t="str">
        <f t="shared" si="103"/>
        <v>CCMP</v>
      </c>
      <c r="Q364" s="211"/>
      <c r="R364" s="211"/>
      <c r="S364" s="211"/>
      <c r="T364" s="211"/>
      <c r="U364" s="211"/>
      <c r="V364" s="211"/>
      <c r="W364" s="211"/>
      <c r="X364" s="211"/>
      <c r="Y364" s="211"/>
      <c r="Z364" s="21"/>
      <c r="AA364" s="21"/>
      <c r="AB364" s="270"/>
      <c r="AC364" s="21"/>
    </row>
    <row r="365" spans="2:29" s="17" customFormat="1" ht="43.5" customHeight="1">
      <c r="B365" s="206" t="s">
        <v>435</v>
      </c>
      <c r="C365" s="181" t="s">
        <v>436</v>
      </c>
      <c r="D365" s="23" t="s">
        <v>90</v>
      </c>
      <c r="E365" s="23" t="s">
        <v>91</v>
      </c>
      <c r="F365" s="159" t="s">
        <v>551</v>
      </c>
      <c r="G365" s="159"/>
      <c r="H365" s="93"/>
      <c r="I365" s="24"/>
      <c r="J365" s="254"/>
      <c r="K365" s="212" t="str">
        <f t="shared" ref="K365" si="104">CONCATENATE(D365,H365)</f>
        <v>C</v>
      </c>
      <c r="L365" s="212" t="str">
        <f t="shared" ref="L365" si="105">CONCATENATE(E365,H365)</f>
        <v>CMP</v>
      </c>
      <c r="M365" s="212" t="str">
        <f t="shared" ref="M365" si="106">CONCATENATE(D365,F365)</f>
        <v>Cx</v>
      </c>
      <c r="N365" s="212" t="str">
        <f t="shared" ref="N365" si="107">CONCATENATE(D365,E365,F365)</f>
        <v>CCMPx</v>
      </c>
      <c r="O365" s="212" t="str">
        <f t="shared" ref="O365" si="108">CONCATENATE(D365,G365)</f>
        <v>C</v>
      </c>
      <c r="P365" s="212" t="str">
        <f t="shared" ref="P365" si="109">CONCATENATE(D365,E365,G365)</f>
        <v>CCMP</v>
      </c>
      <c r="Q365" s="211"/>
      <c r="R365" s="211"/>
      <c r="S365" s="211"/>
      <c r="T365" s="211"/>
      <c r="U365" s="211"/>
      <c r="V365" s="211"/>
      <c r="W365" s="211"/>
      <c r="X365" s="211"/>
      <c r="Y365" s="211"/>
      <c r="Z365" s="21"/>
      <c r="AA365" s="21"/>
      <c r="AB365" s="270"/>
      <c r="AC365" s="21"/>
    </row>
    <row r="366" spans="2:29" s="17" customFormat="1" ht="16.5" customHeight="1">
      <c r="B366" s="187"/>
      <c r="C366" s="156" t="s">
        <v>437</v>
      </c>
      <c r="D366" s="157" t="s">
        <v>90</v>
      </c>
      <c r="E366" s="143" t="s">
        <v>91</v>
      </c>
      <c r="F366" s="150" t="s">
        <v>65</v>
      </c>
      <c r="G366" s="150" t="s">
        <v>66</v>
      </c>
      <c r="H366" s="150"/>
      <c r="I366" s="144" t="s">
        <v>93</v>
      </c>
      <c r="J366" s="254"/>
      <c r="K366" s="212"/>
      <c r="L366" s="212"/>
      <c r="M366" s="212"/>
      <c r="N366" s="212"/>
      <c r="O366" s="212"/>
      <c r="P366" s="212"/>
      <c r="Q366" s="211"/>
      <c r="R366" s="211"/>
      <c r="S366" s="211"/>
      <c r="T366" s="211"/>
      <c r="U366" s="211"/>
      <c r="V366" s="211"/>
      <c r="W366" s="211"/>
      <c r="X366" s="211"/>
      <c r="Y366" s="211"/>
      <c r="Z366" s="21"/>
      <c r="AA366" s="21"/>
      <c r="AB366" s="270"/>
      <c r="AC366" s="21"/>
    </row>
    <row r="367" spans="2:29" s="17" customFormat="1" ht="28.5" customHeight="1">
      <c r="B367" s="146" t="s">
        <v>438</v>
      </c>
      <c r="C367" s="22" t="s">
        <v>439</v>
      </c>
      <c r="D367" s="23" t="s">
        <v>90</v>
      </c>
      <c r="E367" s="23" t="s">
        <v>91</v>
      </c>
      <c r="F367" s="159" t="str">
        <f>IF('VCP_BCI_2025 List'!F364="","",'Lista VCP_BCI_2025'!F364)</f>
        <v/>
      </c>
      <c r="G367" s="159" t="str">
        <f>IF('VCP_BCI_2025 List'!G364="","",'Lista VCP_BCI_2025'!G364)</f>
        <v/>
      </c>
      <c r="H367" s="93" t="str">
        <f>IF('VCP_BCI_2025 List'!H364="","",'Lista VCP_BCI_2025'!H364)</f>
        <v/>
      </c>
      <c r="I367" s="24" t="str">
        <f>IF('VCP_BCI_2025 List'!I364="","",'Lista VCP_BCI_2025'!I364)</f>
        <v/>
      </c>
      <c r="J367" s="254"/>
      <c r="K367" s="212" t="str">
        <f t="shared" si="98"/>
        <v>C</v>
      </c>
      <c r="L367" s="212" t="str">
        <f t="shared" si="99"/>
        <v>CMP</v>
      </c>
      <c r="M367" s="212" t="str">
        <f t="shared" si="100"/>
        <v>C</v>
      </c>
      <c r="N367" s="212" t="str">
        <f t="shared" si="101"/>
        <v>CCMP</v>
      </c>
      <c r="O367" s="212" t="str">
        <f t="shared" si="102"/>
        <v>C</v>
      </c>
      <c r="P367" s="212" t="str">
        <f t="shared" si="103"/>
        <v>CCMP</v>
      </c>
      <c r="Q367" s="211"/>
      <c r="R367" s="211"/>
      <c r="S367" s="211"/>
      <c r="T367" s="211"/>
      <c r="U367" s="211"/>
      <c r="V367" s="211"/>
      <c r="W367" s="211"/>
      <c r="X367" s="211"/>
      <c r="Y367" s="211"/>
      <c r="Z367" s="21"/>
      <c r="AA367" s="21"/>
      <c r="AB367" s="270"/>
      <c r="AC367" s="21"/>
    </row>
    <row r="368" spans="2:29" s="17" customFormat="1" ht="35.25" customHeight="1">
      <c r="B368" s="146" t="s">
        <v>440</v>
      </c>
      <c r="C368" s="22" t="s">
        <v>441</v>
      </c>
      <c r="D368" s="23" t="s">
        <v>90</v>
      </c>
      <c r="E368" s="10" t="s">
        <v>91</v>
      </c>
      <c r="F368" s="159" t="str">
        <f>IF('VCP_BCI_2025 List'!F365="","",'Lista VCP_BCI_2025'!F365)</f>
        <v/>
      </c>
      <c r="G368" s="159" t="str">
        <f>IF('VCP_BCI_2025 List'!G365="","",'Lista VCP_BCI_2025'!G365)</f>
        <v/>
      </c>
      <c r="H368" s="93" t="str">
        <f>IF('VCP_BCI_2025 List'!H365="","",'Lista VCP_BCI_2025'!H365)</f>
        <v/>
      </c>
      <c r="I368" s="24" t="str">
        <f>IF('VCP_BCI_2025 List'!I365="","",'Lista VCP_BCI_2025'!I365)</f>
        <v/>
      </c>
      <c r="J368" s="254"/>
      <c r="K368" s="212" t="str">
        <f t="shared" si="98"/>
        <v>C</v>
      </c>
      <c r="L368" s="212" t="str">
        <f t="shared" si="99"/>
        <v>CMP</v>
      </c>
      <c r="M368" s="212" t="str">
        <f t="shared" si="100"/>
        <v>C</v>
      </c>
      <c r="N368" s="212" t="str">
        <f t="shared" si="101"/>
        <v>CCMP</v>
      </c>
      <c r="O368" s="212" t="str">
        <f t="shared" si="102"/>
        <v>C</v>
      </c>
      <c r="P368" s="212" t="str">
        <f t="shared" si="103"/>
        <v>CCMP</v>
      </c>
      <c r="Q368" s="211"/>
      <c r="R368" s="211"/>
      <c r="S368" s="211"/>
      <c r="T368" s="211"/>
      <c r="U368" s="211"/>
      <c r="V368" s="211"/>
      <c r="W368" s="211"/>
      <c r="X368" s="211"/>
      <c r="Y368" s="211"/>
      <c r="Z368" s="21"/>
      <c r="AA368" s="21"/>
      <c r="AB368" s="270"/>
      <c r="AC368" s="21"/>
    </row>
    <row r="369" spans="2:29" s="17" customFormat="1">
      <c r="B369" s="187"/>
      <c r="C369" s="156" t="s">
        <v>446</v>
      </c>
      <c r="D369" s="157" t="s">
        <v>90</v>
      </c>
      <c r="E369" s="143" t="s">
        <v>91</v>
      </c>
      <c r="F369" s="150" t="s">
        <v>65</v>
      </c>
      <c r="G369" s="150" t="s">
        <v>66</v>
      </c>
      <c r="H369" s="150"/>
      <c r="I369" s="144" t="s">
        <v>93</v>
      </c>
      <c r="J369" s="254"/>
      <c r="K369" s="212"/>
      <c r="L369" s="212"/>
      <c r="M369" s="212"/>
      <c r="N369" s="212"/>
      <c r="O369" s="212"/>
      <c r="P369" s="212"/>
      <c r="Q369" s="211"/>
      <c r="R369" s="211"/>
      <c r="S369" s="211"/>
      <c r="T369" s="211"/>
      <c r="U369" s="211"/>
      <c r="V369" s="211"/>
      <c r="W369" s="211"/>
      <c r="X369" s="211"/>
      <c r="Y369" s="211"/>
      <c r="Z369" s="21"/>
      <c r="AA369" s="21"/>
      <c r="AB369" s="270"/>
      <c r="AC369" s="21"/>
    </row>
    <row r="370" spans="2:29" s="17" customFormat="1" ht="25.5">
      <c r="B370" s="146" t="s">
        <v>442</v>
      </c>
      <c r="C370" s="194" t="s">
        <v>448</v>
      </c>
      <c r="D370" s="195" t="s">
        <v>90</v>
      </c>
      <c r="E370" s="196" t="s">
        <v>91</v>
      </c>
      <c r="F370" s="159" t="str">
        <f>IF('VCP_BCI_2025 List'!F369="","",'Lista VCP_BCI_2025'!F369)</f>
        <v/>
      </c>
      <c r="G370" s="159" t="str">
        <f>IF('VCP_BCI_2025 List'!G369="","",'Lista VCP_BCI_2025'!G369)</f>
        <v/>
      </c>
      <c r="H370" s="93" t="str">
        <f>IF('VCP_BCI_2025 List'!H369="","",'Lista VCP_BCI_2025'!H369)</f>
        <v/>
      </c>
      <c r="I370" s="24" t="str">
        <f>IF('VCP_BCI_2025 List'!I369="","",'Lista VCP_BCI_2025'!I369)</f>
        <v/>
      </c>
      <c r="J370" s="254"/>
      <c r="K370" s="212" t="str">
        <f t="shared" si="98"/>
        <v>C</v>
      </c>
      <c r="L370" s="212" t="str">
        <f t="shared" si="99"/>
        <v>CMP</v>
      </c>
      <c r="M370" s="212" t="str">
        <f t="shared" si="100"/>
        <v>C</v>
      </c>
      <c r="N370" s="212" t="str">
        <f t="shared" si="101"/>
        <v>CCMP</v>
      </c>
      <c r="O370" s="212" t="str">
        <f t="shared" si="102"/>
        <v>C</v>
      </c>
      <c r="P370" s="212" t="str">
        <f t="shared" si="103"/>
        <v>CCMP</v>
      </c>
      <c r="Q370" s="211"/>
      <c r="R370" s="211"/>
      <c r="S370" s="211"/>
      <c r="T370" s="211"/>
      <c r="U370" s="211"/>
      <c r="V370" s="211"/>
      <c r="W370" s="211"/>
      <c r="X370" s="211"/>
      <c r="Y370" s="211"/>
      <c r="Z370" s="21"/>
      <c r="AA370" s="21"/>
      <c r="AB370" s="270"/>
      <c r="AC370" s="21"/>
    </row>
    <row r="371" spans="2:29" s="17" customFormat="1" ht="38.25">
      <c r="B371" s="146" t="s">
        <v>444</v>
      </c>
      <c r="C371" s="194" t="s">
        <v>450</v>
      </c>
      <c r="D371" s="195" t="s">
        <v>90</v>
      </c>
      <c r="E371" s="196" t="s">
        <v>91</v>
      </c>
      <c r="F371" s="159" t="str">
        <f>IF('VCP_BCI_2025 List'!F370="","",'Lista VCP_BCI_2025'!F370)</f>
        <v/>
      </c>
      <c r="G371" s="159" t="str">
        <f>IF('VCP_BCI_2025 List'!G370="","",'Lista VCP_BCI_2025'!G370)</f>
        <v/>
      </c>
      <c r="H371" s="93" t="str">
        <f>IF('VCP_BCI_2025 List'!H370="","",'Lista VCP_BCI_2025'!H370)</f>
        <v/>
      </c>
      <c r="I371" s="24" t="str">
        <f>IF('VCP_BCI_2025 List'!I370="","",'Lista VCP_BCI_2025'!I370)</f>
        <v/>
      </c>
      <c r="J371" s="254"/>
      <c r="K371" s="212" t="str">
        <f t="shared" si="98"/>
        <v>C</v>
      </c>
      <c r="L371" s="212" t="str">
        <f t="shared" si="99"/>
        <v>CMP</v>
      </c>
      <c r="M371" s="212" t="str">
        <f t="shared" si="100"/>
        <v>C</v>
      </c>
      <c r="N371" s="212" t="str">
        <f t="shared" si="101"/>
        <v>CCMP</v>
      </c>
      <c r="O371" s="212" t="str">
        <f t="shared" si="102"/>
        <v>C</v>
      </c>
      <c r="P371" s="212" t="str">
        <f t="shared" si="103"/>
        <v>CCMP</v>
      </c>
      <c r="Q371" s="211"/>
      <c r="R371" s="211"/>
      <c r="S371" s="211"/>
      <c r="T371" s="211"/>
      <c r="U371" s="211"/>
      <c r="V371" s="211"/>
      <c r="W371" s="211"/>
      <c r="X371" s="211"/>
      <c r="Y371" s="211"/>
      <c r="Z371" s="21"/>
      <c r="AA371" s="21"/>
      <c r="AB371" s="270"/>
      <c r="AC371" s="21"/>
    </row>
    <row r="372" spans="2:29" s="17" customFormat="1" ht="25.5">
      <c r="B372" s="146" t="s">
        <v>447</v>
      </c>
      <c r="C372" s="194" t="s">
        <v>452</v>
      </c>
      <c r="D372" s="195" t="s">
        <v>90</v>
      </c>
      <c r="E372" s="196" t="s">
        <v>91</v>
      </c>
      <c r="F372" s="159" t="str">
        <f>IF('VCP_BCI_2025 List'!F371="","",'Lista VCP_BCI_2025'!F371)</f>
        <v/>
      </c>
      <c r="G372" s="159" t="str">
        <f>IF('VCP_BCI_2025 List'!G371="","",'Lista VCP_BCI_2025'!G371)</f>
        <v/>
      </c>
      <c r="H372" s="93" t="str">
        <f>IF('VCP_BCI_2025 List'!H371="","",'Lista VCP_BCI_2025'!H371)</f>
        <v/>
      </c>
      <c r="I372" s="24" t="str">
        <f>IF('VCP_BCI_2025 List'!I371="","",'Lista VCP_BCI_2025'!I371)</f>
        <v/>
      </c>
      <c r="J372" s="254"/>
      <c r="K372" s="212" t="str">
        <f t="shared" si="98"/>
        <v>C</v>
      </c>
      <c r="L372" s="212" t="str">
        <f t="shared" si="99"/>
        <v>CMP</v>
      </c>
      <c r="M372" s="212" t="str">
        <f t="shared" si="100"/>
        <v>C</v>
      </c>
      <c r="N372" s="212" t="str">
        <f t="shared" si="101"/>
        <v>CCMP</v>
      </c>
      <c r="O372" s="212" t="str">
        <f t="shared" si="102"/>
        <v>C</v>
      </c>
      <c r="P372" s="212" t="str">
        <f t="shared" si="103"/>
        <v>CCMP</v>
      </c>
      <c r="Q372" s="211"/>
      <c r="R372" s="211"/>
      <c r="S372" s="211"/>
      <c r="T372" s="211"/>
      <c r="U372" s="211"/>
      <c r="V372" s="211"/>
      <c r="W372" s="211"/>
      <c r="X372" s="211"/>
      <c r="Y372" s="211"/>
      <c r="Z372" s="21"/>
      <c r="AA372" s="21"/>
      <c r="AB372" s="270"/>
      <c r="AC372" s="21"/>
    </row>
    <row r="373" spans="2:29" s="17" customFormat="1">
      <c r="B373" s="187"/>
      <c r="C373" s="156" t="s">
        <v>453</v>
      </c>
      <c r="D373" s="157" t="s">
        <v>90</v>
      </c>
      <c r="E373" s="143" t="s">
        <v>91</v>
      </c>
      <c r="F373" s="150" t="s">
        <v>65</v>
      </c>
      <c r="G373" s="150" t="s">
        <v>66</v>
      </c>
      <c r="H373" s="150"/>
      <c r="I373" s="144" t="s">
        <v>93</v>
      </c>
      <c r="J373" s="254"/>
      <c r="K373" s="212"/>
      <c r="L373" s="212"/>
      <c r="M373" s="212"/>
      <c r="N373" s="212"/>
      <c r="O373" s="212"/>
      <c r="P373" s="212"/>
      <c r="Q373" s="211"/>
      <c r="R373" s="211"/>
      <c r="S373" s="211"/>
      <c r="T373" s="211"/>
      <c r="U373" s="211"/>
      <c r="V373" s="211"/>
      <c r="W373" s="211"/>
      <c r="X373" s="211"/>
      <c r="Y373" s="211"/>
      <c r="Z373" s="21"/>
      <c r="AA373" s="21"/>
      <c r="AB373" s="270"/>
      <c r="AC373" s="21"/>
    </row>
    <row r="374" spans="2:29" s="17" customFormat="1" ht="25.5">
      <c r="B374" s="146" t="s">
        <v>449</v>
      </c>
      <c r="C374" s="194" t="s">
        <v>455</v>
      </c>
      <c r="D374" s="195" t="s">
        <v>90</v>
      </c>
      <c r="E374" s="196"/>
      <c r="F374" s="159" t="str">
        <f>IF('VCP_BCI_2025 List'!F373="","",'Lista VCP_BCI_2025'!F373)</f>
        <v/>
      </c>
      <c r="G374" s="159" t="str">
        <f>IF('VCP_BCI_2025 List'!G373="","",'Lista VCP_BCI_2025'!G373)</f>
        <v/>
      </c>
      <c r="H374" s="93" t="str">
        <f>IF('VCP_BCI_2025 List'!H373="","",'Lista VCP_BCI_2025'!H373)</f>
        <v/>
      </c>
      <c r="I374" s="24" t="str">
        <f>IF('VCP_BCI_2025 List'!I373="","",'Lista VCP_BCI_2025'!I373)</f>
        <v/>
      </c>
      <c r="J374" s="254"/>
      <c r="K374" s="212" t="str">
        <f t="shared" si="98"/>
        <v>C</v>
      </c>
      <c r="L374" s="212" t="str">
        <f t="shared" si="99"/>
        <v/>
      </c>
      <c r="M374" s="212" t="str">
        <f t="shared" si="100"/>
        <v>C</v>
      </c>
      <c r="N374" s="212" t="str">
        <f t="shared" si="101"/>
        <v>C</v>
      </c>
      <c r="O374" s="212" t="str">
        <f t="shared" si="102"/>
        <v>C</v>
      </c>
      <c r="P374" s="212" t="str">
        <f t="shared" si="103"/>
        <v>C</v>
      </c>
      <c r="Q374" s="211"/>
      <c r="R374" s="211"/>
      <c r="S374" s="211"/>
      <c r="T374" s="211"/>
      <c r="U374" s="211"/>
      <c r="V374" s="211"/>
      <c r="W374" s="211"/>
      <c r="X374" s="211"/>
      <c r="Y374" s="211"/>
      <c r="Z374" s="21"/>
      <c r="AA374" s="21"/>
      <c r="AB374" s="270"/>
      <c r="AC374" s="21"/>
    </row>
    <row r="375" spans="2:29" s="17" customFormat="1">
      <c r="B375" s="146" t="s">
        <v>451</v>
      </c>
      <c r="C375" s="194" t="s">
        <v>457</v>
      </c>
      <c r="D375" s="195" t="s">
        <v>90</v>
      </c>
      <c r="E375" s="196"/>
      <c r="F375" s="159" t="str">
        <f>IF('VCP_BCI_2025 List'!F374="","",'Lista VCP_BCI_2025'!F374)</f>
        <v/>
      </c>
      <c r="G375" s="159" t="str">
        <f>IF('VCP_BCI_2025 List'!G374="","",'Lista VCP_BCI_2025'!G374)</f>
        <v/>
      </c>
      <c r="H375" s="93" t="str">
        <f>IF('VCP_BCI_2025 List'!H374="","",'Lista VCP_BCI_2025'!H374)</f>
        <v/>
      </c>
      <c r="I375" s="24" t="str">
        <f>IF('VCP_BCI_2025 List'!I374="","",'Lista VCP_BCI_2025'!I374)</f>
        <v/>
      </c>
      <c r="J375" s="254"/>
      <c r="K375" s="212" t="str">
        <f t="shared" si="98"/>
        <v>C</v>
      </c>
      <c r="L375" s="212" t="str">
        <f t="shared" si="99"/>
        <v/>
      </c>
      <c r="M375" s="212" t="str">
        <f t="shared" si="100"/>
        <v>C</v>
      </c>
      <c r="N375" s="212" t="str">
        <f t="shared" si="101"/>
        <v>C</v>
      </c>
      <c r="O375" s="212" t="str">
        <f t="shared" si="102"/>
        <v>C</v>
      </c>
      <c r="P375" s="212" t="str">
        <f t="shared" si="103"/>
        <v>C</v>
      </c>
      <c r="Q375" s="211"/>
      <c r="R375" s="211"/>
      <c r="S375" s="211"/>
      <c r="T375" s="211"/>
      <c r="U375" s="211"/>
      <c r="V375" s="211"/>
      <c r="W375" s="211"/>
      <c r="X375" s="211"/>
      <c r="Y375" s="211"/>
      <c r="Z375" s="21"/>
      <c r="AA375" s="21"/>
      <c r="AB375" s="270"/>
      <c r="AC375" s="21"/>
    </row>
    <row r="376" spans="2:29" s="17" customFormat="1">
      <c r="B376" s="146" t="s">
        <v>454</v>
      </c>
      <c r="C376" s="194" t="s">
        <v>459</v>
      </c>
      <c r="D376" s="195" t="s">
        <v>90</v>
      </c>
      <c r="E376" s="188"/>
      <c r="F376" s="159" t="str">
        <f>IF('VCP_BCI_2025 List'!F375="","",'Lista VCP_BCI_2025'!F375)</f>
        <v/>
      </c>
      <c r="G376" s="159" t="str">
        <f>IF('VCP_BCI_2025 List'!G375="","",'Lista VCP_BCI_2025'!G375)</f>
        <v/>
      </c>
      <c r="H376" s="93" t="str">
        <f>IF('VCP_BCI_2025 List'!H375="","",'Lista VCP_BCI_2025'!H375)</f>
        <v/>
      </c>
      <c r="I376" s="24" t="str">
        <f>IF('VCP_BCI_2025 List'!I375="","",'Lista VCP_BCI_2025'!I375)</f>
        <v/>
      </c>
      <c r="J376" s="254"/>
      <c r="K376" s="212" t="str">
        <f t="shared" si="98"/>
        <v>C</v>
      </c>
      <c r="L376" s="212" t="str">
        <f t="shared" si="99"/>
        <v/>
      </c>
      <c r="M376" s="212" t="str">
        <f t="shared" si="100"/>
        <v>C</v>
      </c>
      <c r="N376" s="212" t="str">
        <f t="shared" si="101"/>
        <v>C</v>
      </c>
      <c r="O376" s="212" t="str">
        <f t="shared" si="102"/>
        <v>C</v>
      </c>
      <c r="P376" s="212" t="str">
        <f t="shared" si="103"/>
        <v>C</v>
      </c>
      <c r="Q376" s="211"/>
      <c r="R376" s="211"/>
      <c r="S376" s="211"/>
      <c r="T376" s="211"/>
      <c r="U376" s="211"/>
      <c r="V376" s="211"/>
      <c r="W376" s="211"/>
      <c r="X376" s="211"/>
      <c r="Y376" s="211"/>
      <c r="Z376" s="21"/>
      <c r="AA376" s="21"/>
      <c r="AB376" s="270"/>
      <c r="AC376" s="21"/>
    </row>
    <row r="377" spans="2:29" s="17" customFormat="1" ht="38.25">
      <c r="B377" s="146" t="s">
        <v>456</v>
      </c>
      <c r="C377" s="194" t="s">
        <v>461</v>
      </c>
      <c r="D377" s="195" t="s">
        <v>90</v>
      </c>
      <c r="E377" s="188"/>
      <c r="F377" s="159" t="str">
        <f>IF('VCP_BCI_2025 List'!F376="","",'Lista VCP_BCI_2025'!F376)</f>
        <v/>
      </c>
      <c r="G377" s="159" t="str">
        <f>IF('VCP_BCI_2025 List'!G376="","",'Lista VCP_BCI_2025'!G376)</f>
        <v/>
      </c>
      <c r="H377" s="93" t="str">
        <f>IF('VCP_BCI_2025 List'!H376="","",'Lista VCP_BCI_2025'!H376)</f>
        <v/>
      </c>
      <c r="I377" s="24" t="str">
        <f>IF('VCP_BCI_2025 List'!I376="","",'Lista VCP_BCI_2025'!I376)</f>
        <v/>
      </c>
      <c r="J377" s="254"/>
      <c r="K377" s="212" t="str">
        <f t="shared" si="98"/>
        <v>C</v>
      </c>
      <c r="L377" s="212" t="str">
        <f t="shared" si="99"/>
        <v/>
      </c>
      <c r="M377" s="212" t="str">
        <f t="shared" si="100"/>
        <v>C</v>
      </c>
      <c r="N377" s="212" t="str">
        <f t="shared" si="101"/>
        <v>C</v>
      </c>
      <c r="O377" s="212" t="str">
        <f t="shared" si="102"/>
        <v>C</v>
      </c>
      <c r="P377" s="212" t="str">
        <f t="shared" si="103"/>
        <v>C</v>
      </c>
      <c r="Q377" s="211"/>
      <c r="R377" s="211"/>
      <c r="S377" s="211"/>
      <c r="T377" s="211"/>
      <c r="U377" s="211"/>
      <c r="V377" s="211"/>
      <c r="W377" s="211"/>
      <c r="X377" s="211"/>
      <c r="Y377" s="211"/>
      <c r="Z377" s="21"/>
      <c r="AA377" s="21"/>
      <c r="AB377" s="270"/>
      <c r="AC377" s="21"/>
    </row>
    <row r="378" spans="2:29" s="17" customFormat="1" ht="25.5">
      <c r="B378" s="146" t="s">
        <v>458</v>
      </c>
      <c r="C378" s="194" t="s">
        <v>463</v>
      </c>
      <c r="D378" s="195" t="s">
        <v>90</v>
      </c>
      <c r="E378" s="188"/>
      <c r="F378" s="159" t="str">
        <f>IF('VCP_BCI_2025 List'!F377="","",'Lista VCP_BCI_2025'!F377)</f>
        <v/>
      </c>
      <c r="G378" s="159" t="str">
        <f>IF('VCP_BCI_2025 List'!G377="","",'Lista VCP_BCI_2025'!G377)</f>
        <v/>
      </c>
      <c r="H378" s="93" t="str">
        <f>IF('VCP_BCI_2025 List'!H377="","",'Lista VCP_BCI_2025'!H377)</f>
        <v/>
      </c>
      <c r="I378" s="24" t="str">
        <f>IF('VCP_BCI_2025 List'!I377="","",'Lista VCP_BCI_2025'!I377)</f>
        <v/>
      </c>
      <c r="J378" s="254"/>
      <c r="K378" s="212" t="str">
        <f t="shared" si="98"/>
        <v>C</v>
      </c>
      <c r="L378" s="212" t="str">
        <f t="shared" si="99"/>
        <v/>
      </c>
      <c r="M378" s="212" t="str">
        <f t="shared" si="100"/>
        <v>C</v>
      </c>
      <c r="N378" s="212" t="str">
        <f t="shared" si="101"/>
        <v>C</v>
      </c>
      <c r="O378" s="212" t="str">
        <f t="shared" si="102"/>
        <v>C</v>
      </c>
      <c r="P378" s="212" t="str">
        <f t="shared" si="103"/>
        <v>C</v>
      </c>
      <c r="Q378" s="211"/>
      <c r="R378" s="211"/>
      <c r="S378" s="211"/>
      <c r="T378" s="211"/>
      <c r="U378" s="211"/>
      <c r="V378" s="211"/>
      <c r="W378" s="211"/>
      <c r="X378" s="211"/>
      <c r="Y378" s="211"/>
      <c r="Z378" s="21"/>
      <c r="AA378" s="21"/>
      <c r="AB378" s="270"/>
      <c r="AC378" s="21"/>
    </row>
    <row r="379" spans="2:29" s="17" customFormat="1" ht="25.5">
      <c r="B379" s="146" t="s">
        <v>460</v>
      </c>
      <c r="C379" s="194" t="s">
        <v>465</v>
      </c>
      <c r="D379" s="195" t="s">
        <v>90</v>
      </c>
      <c r="E379" s="191"/>
      <c r="F379" s="159" t="str">
        <f>IF('VCP_BCI_2025 List'!F378="","",'Lista VCP_BCI_2025'!F378)</f>
        <v/>
      </c>
      <c r="G379" s="159" t="str">
        <f>IF('VCP_BCI_2025 List'!G378="","",'Lista VCP_BCI_2025'!G378)</f>
        <v/>
      </c>
      <c r="H379" s="93" t="str">
        <f>IF('VCP_BCI_2025 List'!H378="","",'Lista VCP_BCI_2025'!H378)</f>
        <v/>
      </c>
      <c r="I379" s="24" t="str">
        <f>IF('VCP_BCI_2025 List'!I378="","",'Lista VCP_BCI_2025'!I378)</f>
        <v/>
      </c>
      <c r="J379" s="254"/>
      <c r="K379" s="212" t="str">
        <f t="shared" si="98"/>
        <v>C</v>
      </c>
      <c r="L379" s="212" t="str">
        <f t="shared" si="99"/>
        <v/>
      </c>
      <c r="M379" s="212" t="str">
        <f t="shared" si="100"/>
        <v>C</v>
      </c>
      <c r="N379" s="212" t="str">
        <f t="shared" si="101"/>
        <v>C</v>
      </c>
      <c r="O379" s="212" t="str">
        <f t="shared" si="102"/>
        <v>C</v>
      </c>
      <c r="P379" s="212" t="str">
        <f t="shared" si="103"/>
        <v>C</v>
      </c>
      <c r="Q379" s="211"/>
      <c r="R379" s="211"/>
      <c r="S379" s="211"/>
      <c r="T379" s="211"/>
      <c r="U379" s="211"/>
      <c r="V379" s="211"/>
      <c r="W379" s="211"/>
      <c r="X379" s="211"/>
      <c r="Y379" s="211"/>
      <c r="Z379" s="21"/>
      <c r="AA379" s="21"/>
      <c r="AB379" s="270"/>
      <c r="AC379" s="21"/>
    </row>
    <row r="380" spans="2:29" s="17" customFormat="1" ht="25.5">
      <c r="B380" s="146" t="s">
        <v>462</v>
      </c>
      <c r="C380" s="194" t="s">
        <v>467</v>
      </c>
      <c r="D380" s="195" t="s">
        <v>90</v>
      </c>
      <c r="E380" s="191"/>
      <c r="F380" s="159" t="str">
        <f>IF('VCP_BCI_2025 List'!F379="","",'Lista VCP_BCI_2025'!F379)</f>
        <v/>
      </c>
      <c r="G380" s="159" t="str">
        <f>IF('VCP_BCI_2025 List'!G379="","",'Lista VCP_BCI_2025'!G379)</f>
        <v/>
      </c>
      <c r="H380" s="93" t="str">
        <f>IF('VCP_BCI_2025 List'!H379="","",'Lista VCP_BCI_2025'!H379)</f>
        <v/>
      </c>
      <c r="I380" s="24" t="str">
        <f>IF('VCP_BCI_2025 List'!I379="","",'Lista VCP_BCI_2025'!I379)</f>
        <v/>
      </c>
      <c r="J380" s="254"/>
      <c r="K380" s="212" t="str">
        <f t="shared" si="98"/>
        <v>C</v>
      </c>
      <c r="L380" s="212" t="str">
        <f t="shared" si="99"/>
        <v/>
      </c>
      <c r="M380" s="212" t="str">
        <f t="shared" si="100"/>
        <v>C</v>
      </c>
      <c r="N380" s="212" t="str">
        <f t="shared" si="101"/>
        <v>C</v>
      </c>
      <c r="O380" s="212" t="str">
        <f t="shared" si="102"/>
        <v>C</v>
      </c>
      <c r="P380" s="212" t="str">
        <f t="shared" si="103"/>
        <v>C</v>
      </c>
      <c r="Q380" s="211"/>
      <c r="R380" s="211"/>
      <c r="S380" s="211"/>
      <c r="T380" s="211"/>
      <c r="U380" s="211"/>
      <c r="V380" s="211"/>
      <c r="W380" s="211"/>
      <c r="X380" s="211"/>
      <c r="Y380" s="211"/>
      <c r="Z380" s="21"/>
      <c r="AA380" s="21"/>
      <c r="AB380" s="270"/>
      <c r="AC380" s="21"/>
    </row>
    <row r="381" spans="2:29" s="17" customFormat="1">
      <c r="B381" s="146" t="s">
        <v>464</v>
      </c>
      <c r="C381" s="194" t="s">
        <v>469</v>
      </c>
      <c r="D381" s="195" t="s">
        <v>90</v>
      </c>
      <c r="E381" s="191"/>
      <c r="F381" s="159" t="str">
        <f>IF('VCP_BCI_2025 List'!F380="","",'Lista VCP_BCI_2025'!F380)</f>
        <v/>
      </c>
      <c r="G381" s="159" t="str">
        <f>IF('VCP_BCI_2025 List'!G380="","",'Lista VCP_BCI_2025'!G380)</f>
        <v/>
      </c>
      <c r="H381" s="93" t="str">
        <f>IF('VCP_BCI_2025 List'!H380="","",'Lista VCP_BCI_2025'!H380)</f>
        <v/>
      </c>
      <c r="I381" s="24" t="str">
        <f>IF('VCP_BCI_2025 List'!I380="","",'Lista VCP_BCI_2025'!I380)</f>
        <v/>
      </c>
      <c r="J381" s="254"/>
      <c r="K381" s="212" t="str">
        <f t="shared" si="98"/>
        <v>C</v>
      </c>
      <c r="L381" s="212" t="str">
        <f t="shared" si="99"/>
        <v/>
      </c>
      <c r="M381" s="212" t="str">
        <f t="shared" si="100"/>
        <v>C</v>
      </c>
      <c r="N381" s="212" t="str">
        <f t="shared" si="101"/>
        <v>C</v>
      </c>
      <c r="O381" s="212" t="str">
        <f t="shared" si="102"/>
        <v>C</v>
      </c>
      <c r="P381" s="212" t="str">
        <f t="shared" si="103"/>
        <v>C</v>
      </c>
      <c r="Q381" s="211"/>
      <c r="R381" s="211"/>
      <c r="S381" s="211"/>
      <c r="T381" s="211"/>
      <c r="U381" s="211"/>
      <c r="V381" s="211"/>
      <c r="W381" s="211"/>
      <c r="X381" s="211"/>
      <c r="Y381" s="211"/>
      <c r="Z381" s="21"/>
      <c r="AA381" s="21"/>
      <c r="AB381" s="270"/>
      <c r="AC381" s="21"/>
    </row>
    <row r="382" spans="2:29" s="17" customFormat="1" ht="27.75" customHeight="1">
      <c r="B382" s="146" t="s">
        <v>466</v>
      </c>
      <c r="C382" s="194" t="s">
        <v>471</v>
      </c>
      <c r="D382" s="195" t="s">
        <v>90</v>
      </c>
      <c r="E382" s="196" t="s">
        <v>91</v>
      </c>
      <c r="F382" s="159" t="str">
        <f>IF('VCP_BCI_2025 List'!F381="","",'Lista VCP_BCI_2025'!F381)</f>
        <v/>
      </c>
      <c r="G382" s="159" t="str">
        <f>IF('VCP_BCI_2025 List'!G381="","",'Lista VCP_BCI_2025'!G381)</f>
        <v/>
      </c>
      <c r="H382" s="93" t="str">
        <f>IF('VCP_BCI_2025 List'!H381="","",'Lista VCP_BCI_2025'!H381)</f>
        <v/>
      </c>
      <c r="I382" s="24" t="str">
        <f>IF('VCP_BCI_2025 List'!I381="","",'Lista VCP_BCI_2025'!I381)</f>
        <v/>
      </c>
      <c r="J382" s="254"/>
      <c r="K382" s="212" t="str">
        <f t="shared" si="98"/>
        <v>C</v>
      </c>
      <c r="L382" s="212" t="str">
        <f t="shared" si="99"/>
        <v>CMP</v>
      </c>
      <c r="M382" s="212" t="str">
        <f t="shared" si="100"/>
        <v>C</v>
      </c>
      <c r="N382" s="212" t="str">
        <f t="shared" si="101"/>
        <v>CCMP</v>
      </c>
      <c r="O382" s="212" t="str">
        <f t="shared" si="102"/>
        <v>C</v>
      </c>
      <c r="P382" s="212" t="str">
        <f t="shared" si="103"/>
        <v>CCMP</v>
      </c>
      <c r="Q382" s="211"/>
      <c r="R382" s="211"/>
      <c r="S382" s="211"/>
      <c r="T382" s="211"/>
      <c r="U382" s="211"/>
      <c r="V382" s="211"/>
      <c r="W382" s="211"/>
      <c r="X382" s="211"/>
      <c r="Y382" s="211"/>
      <c r="Z382" s="21"/>
      <c r="AA382" s="21"/>
      <c r="AB382" s="270"/>
      <c r="AC382" s="21"/>
    </row>
    <row r="383" spans="2:29" ht="15">
      <c r="B383" s="54"/>
      <c r="C383" s="120" t="s">
        <v>162</v>
      </c>
      <c r="D383" s="84"/>
      <c r="H383" s="84"/>
      <c r="I383" s="85"/>
      <c r="J383" s="254"/>
    </row>
    <row r="384" spans="2:29" ht="15">
      <c r="B384" s="54"/>
      <c r="C384" s="86"/>
      <c r="D384" s="84"/>
      <c r="H384" s="84"/>
      <c r="I384" s="85"/>
      <c r="J384" s="254"/>
    </row>
    <row r="385" spans="2:29">
      <c r="B385" s="54"/>
      <c r="C385" s="72" t="s">
        <v>472</v>
      </c>
      <c r="D385" s="70"/>
      <c r="E385" s="101"/>
      <c r="F385" s="70"/>
      <c r="G385" s="71"/>
      <c r="H385" s="28"/>
      <c r="I385" s="83"/>
    </row>
    <row r="386" spans="2:29">
      <c r="B386" s="54"/>
      <c r="C386" s="66" t="s">
        <v>80</v>
      </c>
      <c r="D386" s="65"/>
      <c r="E386" s="110"/>
      <c r="F386" s="280">
        <f>COUNTIF(K404:K425,"C")</f>
        <v>20</v>
      </c>
      <c r="G386" s="281"/>
      <c r="H386" s="28"/>
      <c r="I386" s="121"/>
    </row>
    <row r="387" spans="2:29">
      <c r="B387" s="54"/>
      <c r="C387" s="66" t="s">
        <v>81</v>
      </c>
      <c r="D387" s="65"/>
      <c r="E387" s="110"/>
      <c r="F387" s="280">
        <f>COUNTIF(M404:M425,"CX")</f>
        <v>1</v>
      </c>
      <c r="G387" s="281"/>
      <c r="H387" s="28"/>
      <c r="I387" s="121"/>
    </row>
    <row r="388" spans="2:29">
      <c r="B388" s="54"/>
      <c r="C388" s="66" t="s">
        <v>82</v>
      </c>
      <c r="D388" s="65"/>
      <c r="E388" s="110"/>
      <c r="F388" s="280">
        <f>COUNTIF(O404:O425,"CX")</f>
        <v>0</v>
      </c>
      <c r="G388" s="281"/>
      <c r="H388" s="28"/>
      <c r="I388" s="121"/>
    </row>
    <row r="389" spans="2:29">
      <c r="B389" s="54"/>
      <c r="C389" s="66" t="s">
        <v>83</v>
      </c>
      <c r="D389" s="65"/>
      <c r="E389" s="110"/>
      <c r="F389" s="280">
        <f>F386-SUM(F387:G388)</f>
        <v>19</v>
      </c>
      <c r="G389" s="281"/>
      <c r="H389" s="28"/>
      <c r="I389" s="121"/>
    </row>
    <row r="390" spans="2:29" s="7" customFormat="1">
      <c r="B390" s="4"/>
      <c r="C390" s="67" t="s">
        <v>84</v>
      </c>
      <c r="D390" s="64"/>
      <c r="E390" s="112"/>
      <c r="F390" s="282">
        <f>F387/F386</f>
        <v>0.05</v>
      </c>
      <c r="G390" s="283"/>
      <c r="H390" s="27"/>
      <c r="I390" s="121"/>
      <c r="J390" s="6"/>
      <c r="K390" s="213"/>
      <c r="L390" s="213"/>
      <c r="M390" s="213"/>
      <c r="N390" s="213"/>
      <c r="O390" s="213"/>
      <c r="P390" s="213"/>
      <c r="Q390" s="209"/>
      <c r="R390" s="209"/>
      <c r="S390" s="209"/>
      <c r="T390" s="209"/>
      <c r="U390" s="209"/>
      <c r="V390" s="209"/>
      <c r="W390" s="209"/>
      <c r="X390" s="209"/>
      <c r="Y390" s="209"/>
      <c r="Z390" s="6"/>
      <c r="AA390" s="6"/>
      <c r="AB390" s="273"/>
      <c r="AC390" s="6"/>
    </row>
    <row r="391" spans="2:29" ht="15">
      <c r="B391" s="54"/>
      <c r="C391" s="86"/>
      <c r="D391" s="84"/>
      <c r="F391" s="28"/>
      <c r="G391" s="28"/>
      <c r="H391" s="84"/>
      <c r="I391" s="121"/>
      <c r="J391" s="254"/>
    </row>
    <row r="392" spans="2:29">
      <c r="B392" s="54"/>
      <c r="C392" s="66" t="s">
        <v>85</v>
      </c>
      <c r="D392" s="65"/>
      <c r="E392" s="110"/>
      <c r="F392" s="280">
        <f>COUNTIF(L404:L425,"CMP")</f>
        <v>18</v>
      </c>
      <c r="G392" s="281"/>
      <c r="H392" s="28"/>
      <c r="I392" s="121"/>
    </row>
    <row r="393" spans="2:29">
      <c r="B393" s="54"/>
      <c r="C393" s="66" t="s">
        <v>81</v>
      </c>
      <c r="D393" s="65"/>
      <c r="E393" s="110"/>
      <c r="F393" s="280">
        <f>COUNTIF(N404:N425,"CCMPX")</f>
        <v>1</v>
      </c>
      <c r="G393" s="281"/>
      <c r="H393" s="28"/>
      <c r="I393" s="121"/>
    </row>
    <row r="394" spans="2:29">
      <c r="B394" s="54"/>
      <c r="C394" s="66" t="s">
        <v>82</v>
      </c>
      <c r="D394" s="65"/>
      <c r="E394" s="110"/>
      <c r="F394" s="280">
        <f>COUNTIF(P404:P425,"CCMPX")</f>
        <v>0</v>
      </c>
      <c r="G394" s="281"/>
      <c r="H394" s="28"/>
      <c r="I394" s="121"/>
    </row>
    <row r="395" spans="2:29">
      <c r="B395" s="54"/>
      <c r="C395" s="66" t="s">
        <v>83</v>
      </c>
      <c r="D395" s="65"/>
      <c r="E395" s="110"/>
      <c r="F395" s="280">
        <f>F392-SUM(F393:G394)</f>
        <v>17</v>
      </c>
      <c r="G395" s="281"/>
      <c r="H395" s="28"/>
      <c r="I395" s="121"/>
    </row>
    <row r="396" spans="2:29" s="7" customFormat="1">
      <c r="B396" s="4"/>
      <c r="C396" s="67" t="s">
        <v>84</v>
      </c>
      <c r="D396" s="64"/>
      <c r="E396" s="112"/>
      <c r="F396" s="282">
        <f>F393/F392</f>
        <v>5.5555555555555552E-2</v>
      </c>
      <c r="G396" s="283"/>
      <c r="H396" s="27"/>
      <c r="I396" s="121"/>
      <c r="J396" s="6"/>
      <c r="K396" s="213"/>
      <c r="L396" s="213"/>
      <c r="M396" s="213"/>
      <c r="N396" s="213"/>
      <c r="O396" s="213"/>
      <c r="P396" s="213"/>
      <c r="Q396" s="209"/>
      <c r="R396" s="209"/>
      <c r="S396" s="209"/>
      <c r="T396" s="209"/>
      <c r="U396" s="209"/>
      <c r="V396" s="209"/>
      <c r="W396" s="209"/>
      <c r="X396" s="209"/>
      <c r="Y396" s="209"/>
      <c r="Z396" s="6"/>
      <c r="AA396" s="6"/>
      <c r="AB396" s="273"/>
      <c r="AC396" s="6"/>
    </row>
    <row r="397" spans="2:29">
      <c r="B397" s="54"/>
      <c r="C397" s="58"/>
      <c r="D397" s="28"/>
      <c r="E397" s="54"/>
      <c r="F397" s="28"/>
      <c r="G397" s="28"/>
      <c r="H397" s="28"/>
      <c r="I397" s="121"/>
    </row>
    <row r="398" spans="2:29">
      <c r="B398" s="54"/>
      <c r="C398" s="1"/>
      <c r="D398" s="1"/>
      <c r="E398" s="54"/>
      <c r="F398" s="284" t="s">
        <v>86</v>
      </c>
      <c r="G398" s="285"/>
      <c r="H398" s="1"/>
      <c r="I398" s="121"/>
    </row>
    <row r="399" spans="2:29">
      <c r="B399" s="54"/>
      <c r="C399" s="69" t="s">
        <v>473</v>
      </c>
      <c r="D399" s="70"/>
      <c r="E399" s="102"/>
      <c r="F399" s="276" t="str">
        <f>IF(F390&lt;$AB$4,"REPROVADO",IF(F396&lt;100%,"REPROVADO","APROVADO"))</f>
        <v>REPROVADO</v>
      </c>
      <c r="G399" s="277"/>
      <c r="H399" s="28"/>
      <c r="I399" s="121"/>
    </row>
    <row r="400" spans="2:29" ht="15">
      <c r="B400" s="54"/>
      <c r="C400" s="86"/>
      <c r="D400" s="84"/>
      <c r="H400" s="84"/>
      <c r="I400" s="85"/>
      <c r="J400" s="254"/>
    </row>
    <row r="401" spans="2:29" s="17" customFormat="1" ht="12.75" customHeight="1">
      <c r="E401" s="98"/>
      <c r="F401" s="39" t="s">
        <v>88</v>
      </c>
      <c r="G401" s="36"/>
      <c r="H401" s="37"/>
      <c r="J401" s="21"/>
      <c r="K401" s="212"/>
      <c r="L401" s="212"/>
      <c r="M401" s="212"/>
      <c r="N401" s="212"/>
      <c r="O401" s="212"/>
      <c r="P401" s="212"/>
      <c r="Q401" s="211"/>
      <c r="R401" s="211"/>
      <c r="S401" s="211"/>
      <c r="T401" s="211"/>
      <c r="U401" s="211"/>
      <c r="V401" s="211"/>
      <c r="W401" s="211"/>
      <c r="X401" s="211"/>
      <c r="Y401" s="211"/>
      <c r="Z401" s="21"/>
      <c r="AA401" s="21"/>
      <c r="AB401" s="270"/>
      <c r="AC401" s="21"/>
    </row>
    <row r="402" spans="2:29" s="17" customFormat="1" ht="12.75" customHeight="1">
      <c r="B402" s="25"/>
      <c r="C402" s="38" t="s">
        <v>474</v>
      </c>
      <c r="D402" s="88" t="s">
        <v>90</v>
      </c>
      <c r="E402" s="30" t="s">
        <v>91</v>
      </c>
      <c r="F402" s="11" t="s">
        <v>65</v>
      </c>
      <c r="G402" s="11" t="s">
        <v>66</v>
      </c>
      <c r="H402" s="11" t="s">
        <v>92</v>
      </c>
      <c r="I402" s="12" t="s">
        <v>93</v>
      </c>
      <c r="J402" s="254"/>
      <c r="K402" s="215" t="s">
        <v>557</v>
      </c>
      <c r="L402" s="215" t="s">
        <v>558</v>
      </c>
      <c r="M402" s="215" t="s">
        <v>559</v>
      </c>
      <c r="N402" s="215" t="s">
        <v>560</v>
      </c>
      <c r="O402" s="215" t="s">
        <v>561</v>
      </c>
      <c r="P402" s="215" t="s">
        <v>562</v>
      </c>
      <c r="Q402" s="211"/>
      <c r="R402" s="211"/>
      <c r="S402" s="211"/>
      <c r="T402" s="211"/>
      <c r="U402" s="211"/>
      <c r="V402" s="211"/>
      <c r="W402" s="211"/>
      <c r="X402" s="211"/>
      <c r="Y402" s="211"/>
      <c r="Z402" s="21"/>
      <c r="AA402" s="21"/>
      <c r="AB402" s="270"/>
      <c r="AC402" s="21"/>
    </row>
    <row r="403" spans="2:29" s="17" customFormat="1" ht="12.75" customHeight="1">
      <c r="B403" s="197"/>
      <c r="C403" s="38" t="s">
        <v>475</v>
      </c>
      <c r="D403" s="88" t="s">
        <v>90</v>
      </c>
      <c r="E403" s="30" t="s">
        <v>91</v>
      </c>
      <c r="F403" s="11" t="s">
        <v>65</v>
      </c>
      <c r="G403" s="11" t="s">
        <v>66</v>
      </c>
      <c r="H403" s="11" t="s">
        <v>92</v>
      </c>
      <c r="I403" s="12" t="s">
        <v>93</v>
      </c>
      <c r="J403" s="254"/>
      <c r="K403" s="215"/>
      <c r="L403" s="215"/>
      <c r="M403" s="215"/>
      <c r="N403" s="215"/>
      <c r="O403" s="215"/>
      <c r="P403" s="215"/>
      <c r="Q403" s="211"/>
      <c r="R403" s="211"/>
      <c r="S403" s="211"/>
      <c r="T403" s="211"/>
      <c r="U403" s="211"/>
      <c r="V403" s="211"/>
      <c r="W403" s="211"/>
      <c r="X403" s="211"/>
      <c r="Y403" s="211"/>
      <c r="Z403" s="21"/>
      <c r="AA403" s="21"/>
      <c r="AB403" s="270"/>
      <c r="AC403" s="21"/>
    </row>
    <row r="404" spans="2:29" s="17" customFormat="1" ht="25.5">
      <c r="B404" s="42" t="s">
        <v>476</v>
      </c>
      <c r="C404" s="22" t="s">
        <v>477</v>
      </c>
      <c r="D404" s="23" t="s">
        <v>90</v>
      </c>
      <c r="E404" s="23" t="s">
        <v>91</v>
      </c>
      <c r="F404" s="53" t="str">
        <f>IF('VCP_BCI_2025 List'!F403="","",'Lista VCP_BCI_2025'!F403)</f>
        <v/>
      </c>
      <c r="G404" s="53" t="str">
        <f>IF('VCP_BCI_2025 List'!G403="","",'Lista VCP_BCI_2025'!G403)</f>
        <v/>
      </c>
      <c r="H404" s="93" t="str">
        <f>IF('VCP_BCI_2025 List'!H403="","",'Lista VCP_BCI_2025'!H403)</f>
        <v/>
      </c>
      <c r="I404" s="182" t="str">
        <f>IF('VCP_BCI_2025 List'!I403="","",'Lista VCP_BCI_2025'!I403)</f>
        <v/>
      </c>
      <c r="J404" s="254"/>
      <c r="K404" s="212" t="str">
        <f>CONCATENATE(D404,H404)</f>
        <v>C</v>
      </c>
      <c r="L404" s="212" t="str">
        <f>CONCATENATE(E404,H404)</f>
        <v>CMP</v>
      </c>
      <c r="M404" s="212" t="str">
        <f>CONCATENATE(D404,F404)</f>
        <v>C</v>
      </c>
      <c r="N404" s="212" t="str">
        <f>CONCATENATE(D404,E404,F404)</f>
        <v>CCMP</v>
      </c>
      <c r="O404" s="212" t="str">
        <f>CONCATENATE(D404,G404)</f>
        <v>C</v>
      </c>
      <c r="P404" s="212" t="str">
        <f>CONCATENATE(D404,E404,G404)</f>
        <v>CCMP</v>
      </c>
      <c r="Q404" s="211"/>
      <c r="R404" s="211"/>
      <c r="S404" s="211"/>
      <c r="T404" s="211"/>
      <c r="U404" s="211"/>
      <c r="V404" s="211"/>
      <c r="W404" s="211"/>
      <c r="X404" s="211"/>
      <c r="Y404" s="211"/>
      <c r="Z404" s="21"/>
      <c r="AA404" s="21"/>
      <c r="AB404" s="270"/>
      <c r="AC404" s="21"/>
    </row>
    <row r="405" spans="2:29" s="17" customFormat="1" ht="36.75" customHeight="1">
      <c r="B405" s="42" t="s">
        <v>478</v>
      </c>
      <c r="C405" s="22" t="s">
        <v>481</v>
      </c>
      <c r="D405" s="23" t="s">
        <v>90</v>
      </c>
      <c r="E405" s="23" t="s">
        <v>91</v>
      </c>
      <c r="F405" s="53" t="str">
        <f>IF('VCP_BCI_2025 List'!F405="","",'Lista VCP_BCI_2025'!F405)</f>
        <v/>
      </c>
      <c r="G405" s="53" t="str">
        <f>IF('VCP_BCI_2025 List'!G405="","",'Lista VCP_BCI_2025'!G405)</f>
        <v/>
      </c>
      <c r="H405" s="93" t="str">
        <f>IF('VCP_BCI_2025 List'!H405="","",'Lista VCP_BCI_2025'!H405)</f>
        <v/>
      </c>
      <c r="I405" s="182" t="str">
        <f>IF('VCP_BCI_2025 List'!I405="","",'Lista VCP_BCI_2025'!I405)</f>
        <v/>
      </c>
      <c r="J405" s="254"/>
      <c r="K405" s="212" t="str">
        <f t="shared" ref="K405:K424" si="110">CONCATENATE(D405,H405)</f>
        <v>C</v>
      </c>
      <c r="L405" s="212" t="str">
        <f t="shared" ref="L405:L424" si="111">CONCATENATE(E405,H405)</f>
        <v>CMP</v>
      </c>
      <c r="M405" s="212" t="str">
        <f t="shared" ref="M405:M424" si="112">CONCATENATE(D405,F405)</f>
        <v>C</v>
      </c>
      <c r="N405" s="212" t="str">
        <f t="shared" ref="N405:N424" si="113">CONCATENATE(D405,E405,F405)</f>
        <v>CCMP</v>
      </c>
      <c r="O405" s="212" t="str">
        <f t="shared" ref="O405:O424" si="114">CONCATENATE(D405,G405)</f>
        <v>C</v>
      </c>
      <c r="P405" s="212" t="str">
        <f t="shared" ref="P405:P424" si="115">CONCATENATE(D405,E405,G405)</f>
        <v>CCMP</v>
      </c>
      <c r="Q405" s="211"/>
      <c r="R405" s="211"/>
      <c r="S405" s="211"/>
      <c r="T405" s="211"/>
      <c r="U405" s="211"/>
      <c r="V405" s="211"/>
      <c r="W405" s="211"/>
      <c r="X405" s="211"/>
      <c r="Y405" s="211"/>
      <c r="Z405" s="21"/>
      <c r="AA405" s="21"/>
      <c r="AB405" s="270"/>
      <c r="AC405" s="21"/>
    </row>
    <row r="406" spans="2:29" s="17" customFormat="1" ht="25.5" customHeight="1">
      <c r="B406" s="42" t="s">
        <v>480</v>
      </c>
      <c r="C406" s="22" t="s">
        <v>483</v>
      </c>
      <c r="D406" s="23" t="s">
        <v>90</v>
      </c>
      <c r="E406" s="23" t="s">
        <v>91</v>
      </c>
      <c r="F406" s="53" t="str">
        <f>IF('VCP_BCI_2025 List'!F406="","",'Lista VCP_BCI_2025'!F406)</f>
        <v/>
      </c>
      <c r="G406" s="53" t="str">
        <f>IF('VCP_BCI_2025 List'!G406="","",'Lista VCP_BCI_2025'!G406)</f>
        <v/>
      </c>
      <c r="H406" s="93" t="str">
        <f>IF('VCP_BCI_2025 List'!H406="","",'Lista VCP_BCI_2025'!H406)</f>
        <v/>
      </c>
      <c r="I406" s="182" t="str">
        <f>IF('VCP_BCI_2025 List'!I406="","",'Lista VCP_BCI_2025'!I406)</f>
        <v/>
      </c>
      <c r="J406" s="254"/>
      <c r="K406" s="212" t="str">
        <f t="shared" si="110"/>
        <v>C</v>
      </c>
      <c r="L406" s="212" t="str">
        <f t="shared" si="111"/>
        <v>CMP</v>
      </c>
      <c r="M406" s="212" t="str">
        <f t="shared" si="112"/>
        <v>C</v>
      </c>
      <c r="N406" s="212" t="str">
        <f t="shared" si="113"/>
        <v>CCMP</v>
      </c>
      <c r="O406" s="212" t="str">
        <f t="shared" si="114"/>
        <v>C</v>
      </c>
      <c r="P406" s="212" t="str">
        <f t="shared" si="115"/>
        <v>CCMP</v>
      </c>
      <c r="Q406" s="211"/>
      <c r="R406" s="211"/>
      <c r="S406" s="211"/>
      <c r="T406" s="211"/>
      <c r="U406" s="211"/>
      <c r="V406" s="211"/>
      <c r="W406" s="211"/>
      <c r="X406" s="211"/>
      <c r="Y406" s="211"/>
      <c r="Z406" s="21"/>
      <c r="AA406" s="21"/>
      <c r="AB406" s="270"/>
      <c r="AC406" s="21"/>
    </row>
    <row r="407" spans="2:29" s="17" customFormat="1" ht="25.5" customHeight="1">
      <c r="B407" s="42" t="s">
        <v>482</v>
      </c>
      <c r="C407" s="22" t="s">
        <v>485</v>
      </c>
      <c r="D407" s="23" t="s">
        <v>90</v>
      </c>
      <c r="E407" s="23"/>
      <c r="F407" s="53" t="str">
        <f>IF('VCP_BCI_2025 List'!F408="","",'Lista VCP_BCI_2025'!F408)</f>
        <v/>
      </c>
      <c r="G407" s="53" t="str">
        <f>IF('VCP_BCI_2025 List'!G408="","",'Lista VCP_BCI_2025'!G408)</f>
        <v/>
      </c>
      <c r="H407" s="93" t="str">
        <f>IF('VCP_BCI_2025 List'!H408="","",'Lista VCP_BCI_2025'!H408)</f>
        <v/>
      </c>
      <c r="I407" s="182" t="str">
        <f>IF('VCP_BCI_2025 List'!I408="","",'Lista VCP_BCI_2025'!I408)</f>
        <v/>
      </c>
      <c r="J407" s="254"/>
      <c r="K407" s="212" t="str">
        <f t="shared" si="110"/>
        <v>C</v>
      </c>
      <c r="L407" s="212" t="str">
        <f t="shared" si="111"/>
        <v/>
      </c>
      <c r="M407" s="212" t="str">
        <f t="shared" si="112"/>
        <v>C</v>
      </c>
      <c r="N407" s="212" t="str">
        <f t="shared" si="113"/>
        <v>C</v>
      </c>
      <c r="O407" s="212" t="str">
        <f t="shared" si="114"/>
        <v>C</v>
      </c>
      <c r="P407" s="212" t="str">
        <f t="shared" si="115"/>
        <v>C</v>
      </c>
      <c r="Q407" s="211"/>
      <c r="R407" s="211"/>
      <c r="S407" s="211"/>
      <c r="T407" s="211"/>
      <c r="U407" s="211"/>
      <c r="V407" s="211"/>
      <c r="W407" s="211"/>
      <c r="X407" s="211"/>
      <c r="Y407" s="211"/>
      <c r="Z407" s="21"/>
      <c r="AA407" s="21"/>
      <c r="AB407" s="270"/>
      <c r="AC407" s="21"/>
    </row>
    <row r="408" spans="2:29" s="17" customFormat="1" ht="18.75" customHeight="1">
      <c r="B408" s="263" t="s">
        <v>484</v>
      </c>
      <c r="C408" s="181" t="s">
        <v>487</v>
      </c>
      <c r="D408" s="23" t="s">
        <v>90</v>
      </c>
      <c r="E408" s="23" t="s">
        <v>91</v>
      </c>
      <c r="F408" s="53" t="s">
        <v>551</v>
      </c>
      <c r="G408" s="53"/>
      <c r="H408" s="93"/>
      <c r="I408" s="182"/>
      <c r="J408" s="254"/>
      <c r="K408" s="212" t="str">
        <f t="shared" ref="K408" si="116">CONCATENATE(D408,H408)</f>
        <v>C</v>
      </c>
      <c r="L408" s="212" t="str">
        <f t="shared" ref="L408" si="117">CONCATENATE(E408,H408)</f>
        <v>CMP</v>
      </c>
      <c r="M408" s="212" t="str">
        <f t="shared" ref="M408" si="118">CONCATENATE(D408,F408)</f>
        <v>Cx</v>
      </c>
      <c r="N408" s="212" t="str">
        <f t="shared" ref="N408" si="119">CONCATENATE(D408,E408,F408)</f>
        <v>CCMPx</v>
      </c>
      <c r="O408" s="212" t="str">
        <f t="shared" ref="O408" si="120">CONCATENATE(D408,G408)</f>
        <v>C</v>
      </c>
      <c r="P408" s="212" t="str">
        <f t="shared" ref="P408" si="121">CONCATENATE(D408,E408,G408)</f>
        <v>CCMP</v>
      </c>
      <c r="Q408" s="211"/>
      <c r="R408" s="211"/>
      <c r="S408" s="211"/>
      <c r="T408" s="211"/>
      <c r="U408" s="211"/>
      <c r="V408" s="211"/>
      <c r="W408" s="211"/>
      <c r="X408" s="211"/>
      <c r="Y408" s="211"/>
      <c r="Z408" s="21"/>
      <c r="AA408" s="21"/>
      <c r="AB408" s="270"/>
      <c r="AC408" s="21"/>
    </row>
    <row r="409" spans="2:29" s="17" customFormat="1">
      <c r="B409" s="197"/>
      <c r="C409" s="198" t="s">
        <v>488</v>
      </c>
      <c r="D409" s="199" t="s">
        <v>90</v>
      </c>
      <c r="E409" s="30" t="s">
        <v>91</v>
      </c>
      <c r="F409" s="11" t="s">
        <v>65</v>
      </c>
      <c r="G409" s="11" t="s">
        <v>66</v>
      </c>
      <c r="H409" s="11" t="s">
        <v>92</v>
      </c>
      <c r="I409" s="12" t="s">
        <v>93</v>
      </c>
      <c r="J409" s="254"/>
      <c r="K409" s="212"/>
      <c r="L409" s="212"/>
      <c r="M409" s="212"/>
      <c r="N409" s="212"/>
      <c r="O409" s="212"/>
      <c r="P409" s="212"/>
      <c r="Q409" s="211"/>
      <c r="R409" s="211"/>
      <c r="S409" s="211"/>
      <c r="T409" s="211"/>
      <c r="U409" s="211"/>
      <c r="V409" s="211"/>
      <c r="W409" s="211"/>
      <c r="X409" s="211"/>
      <c r="Y409" s="211"/>
      <c r="Z409" s="21"/>
      <c r="AA409" s="21"/>
      <c r="AB409" s="270"/>
      <c r="AC409" s="21"/>
    </row>
    <row r="410" spans="2:29" s="17" customFormat="1">
      <c r="B410" s="42" t="s">
        <v>486</v>
      </c>
      <c r="C410" s="22" t="s">
        <v>490</v>
      </c>
      <c r="D410" s="23" t="s">
        <v>90</v>
      </c>
      <c r="E410" s="23" t="s">
        <v>91</v>
      </c>
      <c r="F410" s="53" t="str">
        <f>IF('VCP_BCI_2025 List'!F410="","",'Lista VCP_BCI_2025'!F410)</f>
        <v/>
      </c>
      <c r="G410" s="53" t="str">
        <f>IF('VCP_BCI_2025 List'!G410="","",'Lista VCP_BCI_2025'!G410)</f>
        <v/>
      </c>
      <c r="H410" s="93" t="str">
        <f>IF('VCP_BCI_2025 List'!H410="","",'Lista VCP_BCI_2025'!H410)</f>
        <v/>
      </c>
      <c r="I410" s="182" t="str">
        <f>IF('VCP_BCI_2025 List'!I410="","",'Lista VCP_BCI_2025'!I410)</f>
        <v/>
      </c>
      <c r="J410" s="254"/>
      <c r="K410" s="212" t="str">
        <f t="shared" si="110"/>
        <v>C</v>
      </c>
      <c r="L410" s="212" t="str">
        <f t="shared" si="111"/>
        <v>CMP</v>
      </c>
      <c r="M410" s="212" t="str">
        <f t="shared" si="112"/>
        <v>C</v>
      </c>
      <c r="N410" s="212" t="str">
        <f t="shared" si="113"/>
        <v>CCMP</v>
      </c>
      <c r="O410" s="212" t="str">
        <f t="shared" si="114"/>
        <v>C</v>
      </c>
      <c r="P410" s="212" t="str">
        <f t="shared" si="115"/>
        <v>CCMP</v>
      </c>
      <c r="Q410" s="211"/>
      <c r="R410" s="211"/>
      <c r="S410" s="211"/>
      <c r="T410" s="211"/>
      <c r="U410" s="211"/>
      <c r="V410" s="211"/>
      <c r="W410" s="211"/>
      <c r="X410" s="211"/>
      <c r="Y410" s="211"/>
      <c r="Z410" s="21"/>
      <c r="AA410" s="21"/>
      <c r="AB410" s="270"/>
      <c r="AC410" s="21"/>
    </row>
    <row r="411" spans="2:29" s="17" customFormat="1">
      <c r="B411" s="42" t="s">
        <v>489</v>
      </c>
      <c r="C411" s="22" t="s">
        <v>492</v>
      </c>
      <c r="D411" s="23" t="s">
        <v>90</v>
      </c>
      <c r="E411" s="23" t="s">
        <v>91</v>
      </c>
      <c r="F411" s="53" t="str">
        <f>IF('VCP_BCI_2025 List'!F411="","",'Lista VCP_BCI_2025'!F411)</f>
        <v/>
      </c>
      <c r="G411" s="53" t="str">
        <f>IF('VCP_BCI_2025 List'!G411="","",'Lista VCP_BCI_2025'!G411)</f>
        <v/>
      </c>
      <c r="H411" s="93" t="str">
        <f>IF('VCP_BCI_2025 List'!H411="","",'Lista VCP_BCI_2025'!H411)</f>
        <v/>
      </c>
      <c r="I411" s="182" t="str">
        <f>IF('VCP_BCI_2025 List'!I411="","",'Lista VCP_BCI_2025'!I411)</f>
        <v/>
      </c>
      <c r="J411" s="254"/>
      <c r="K411" s="212" t="str">
        <f t="shared" si="110"/>
        <v>C</v>
      </c>
      <c r="L411" s="212" t="str">
        <f t="shared" si="111"/>
        <v>CMP</v>
      </c>
      <c r="M411" s="212" t="str">
        <f t="shared" si="112"/>
        <v>C</v>
      </c>
      <c r="N411" s="212" t="str">
        <f t="shared" si="113"/>
        <v>CCMP</v>
      </c>
      <c r="O411" s="212" t="str">
        <f t="shared" si="114"/>
        <v>C</v>
      </c>
      <c r="P411" s="212" t="str">
        <f t="shared" si="115"/>
        <v>CCMP</v>
      </c>
      <c r="Q411" s="211"/>
      <c r="R411" s="211"/>
      <c r="S411" s="211"/>
      <c r="T411" s="211"/>
      <c r="U411" s="211"/>
      <c r="V411" s="211"/>
      <c r="W411" s="211"/>
      <c r="X411" s="211"/>
      <c r="Y411" s="211"/>
      <c r="Z411" s="21"/>
      <c r="AA411" s="21"/>
      <c r="AB411" s="270"/>
      <c r="AC411" s="21"/>
    </row>
    <row r="412" spans="2:29" s="17" customFormat="1" ht="25.5">
      <c r="B412" s="42" t="s">
        <v>491</v>
      </c>
      <c r="C412" s="22" t="s">
        <v>494</v>
      </c>
      <c r="D412" s="23" t="s">
        <v>90</v>
      </c>
      <c r="E412" s="23" t="s">
        <v>91</v>
      </c>
      <c r="F412" s="53" t="str">
        <f>IF('VCP_BCI_2025 List'!F412="","",'Lista VCP_BCI_2025'!F412)</f>
        <v/>
      </c>
      <c r="G412" s="53" t="str">
        <f>IF('VCP_BCI_2025 List'!G412="","",'Lista VCP_BCI_2025'!G412)</f>
        <v/>
      </c>
      <c r="H412" s="93" t="str">
        <f>IF('VCP_BCI_2025 List'!H412="","",'Lista VCP_BCI_2025'!H412)</f>
        <v/>
      </c>
      <c r="I412" s="182" t="str">
        <f>IF('VCP_BCI_2025 List'!I412="","",'Lista VCP_BCI_2025'!I412)</f>
        <v/>
      </c>
      <c r="J412" s="254"/>
      <c r="K412" s="212" t="str">
        <f t="shared" si="110"/>
        <v>C</v>
      </c>
      <c r="L412" s="212" t="str">
        <f t="shared" si="111"/>
        <v>CMP</v>
      </c>
      <c r="M412" s="212" t="str">
        <f t="shared" si="112"/>
        <v>C</v>
      </c>
      <c r="N412" s="212" t="str">
        <f t="shared" si="113"/>
        <v>CCMP</v>
      </c>
      <c r="O412" s="212" t="str">
        <f t="shared" si="114"/>
        <v>C</v>
      </c>
      <c r="P412" s="212" t="str">
        <f t="shared" si="115"/>
        <v>CCMP</v>
      </c>
      <c r="Q412" s="211"/>
      <c r="R412" s="211"/>
      <c r="S412" s="211"/>
      <c r="T412" s="211"/>
      <c r="U412" s="211"/>
      <c r="V412" s="211"/>
      <c r="W412" s="211"/>
      <c r="X412" s="211"/>
      <c r="Y412" s="211"/>
      <c r="Z412" s="21"/>
      <c r="AA412" s="21"/>
      <c r="AB412" s="270"/>
      <c r="AC412" s="21"/>
    </row>
    <row r="413" spans="2:29" s="17" customFormat="1" ht="25.5">
      <c r="B413" s="42" t="s">
        <v>493</v>
      </c>
      <c r="C413" s="22" t="s">
        <v>496</v>
      </c>
      <c r="D413" s="23" t="s">
        <v>90</v>
      </c>
      <c r="E413" s="23" t="s">
        <v>91</v>
      </c>
      <c r="F413" s="53" t="str">
        <f>IF('VCP_BCI_2025 List'!F413="","",'Lista VCP_BCI_2025'!F413)</f>
        <v/>
      </c>
      <c r="G413" s="53" t="str">
        <f>IF('VCP_BCI_2025 List'!G413="","",'Lista VCP_BCI_2025'!G413)</f>
        <v/>
      </c>
      <c r="H413" s="93" t="str">
        <f>IF('VCP_BCI_2025 List'!H413="","",'Lista VCP_BCI_2025'!H413)</f>
        <v/>
      </c>
      <c r="I413" s="182" t="str">
        <f>IF('VCP_BCI_2025 List'!I413="","",'Lista VCP_BCI_2025'!I413)</f>
        <v/>
      </c>
      <c r="J413" s="254"/>
      <c r="K413" s="212" t="str">
        <f t="shared" si="110"/>
        <v>C</v>
      </c>
      <c r="L413" s="212" t="str">
        <f t="shared" si="111"/>
        <v>CMP</v>
      </c>
      <c r="M413" s="212" t="str">
        <f t="shared" si="112"/>
        <v>C</v>
      </c>
      <c r="N413" s="212" t="str">
        <f t="shared" si="113"/>
        <v>CCMP</v>
      </c>
      <c r="O413" s="212" t="str">
        <f t="shared" si="114"/>
        <v>C</v>
      </c>
      <c r="P413" s="212" t="str">
        <f t="shared" si="115"/>
        <v>CCMP</v>
      </c>
      <c r="Q413" s="211"/>
      <c r="R413" s="211"/>
      <c r="S413" s="211"/>
      <c r="T413" s="211"/>
      <c r="U413" s="211"/>
      <c r="V413" s="211"/>
      <c r="W413" s="211"/>
      <c r="X413" s="211"/>
      <c r="Y413" s="211"/>
      <c r="Z413" s="21"/>
      <c r="AA413" s="21"/>
      <c r="AB413" s="270"/>
      <c r="AC413" s="21"/>
    </row>
    <row r="414" spans="2:29" s="17" customFormat="1" ht="40.5" customHeight="1">
      <c r="B414" s="42" t="s">
        <v>495</v>
      </c>
      <c r="C414" s="22" t="s">
        <v>498</v>
      </c>
      <c r="D414" s="23" t="s">
        <v>90</v>
      </c>
      <c r="E414" s="23" t="s">
        <v>91</v>
      </c>
      <c r="F414" s="53" t="str">
        <f>IF('VCP_BCI_2025 List'!F414="","",'Lista VCP_BCI_2025'!F414)</f>
        <v/>
      </c>
      <c r="G414" s="53" t="str">
        <f>IF('VCP_BCI_2025 List'!G414="","",'Lista VCP_BCI_2025'!G414)</f>
        <v/>
      </c>
      <c r="H414" s="93" t="str">
        <f>IF('VCP_BCI_2025 List'!H414="","",'Lista VCP_BCI_2025'!H414)</f>
        <v/>
      </c>
      <c r="I414" s="182" t="str">
        <f>IF('VCP_BCI_2025 List'!I414="","",'Lista VCP_BCI_2025'!I414)</f>
        <v/>
      </c>
      <c r="J414" s="254"/>
      <c r="K414" s="212" t="str">
        <f t="shared" si="110"/>
        <v>C</v>
      </c>
      <c r="L414" s="212" t="str">
        <f t="shared" si="111"/>
        <v>CMP</v>
      </c>
      <c r="M414" s="212" t="str">
        <f t="shared" si="112"/>
        <v>C</v>
      </c>
      <c r="N414" s="212" t="str">
        <f t="shared" si="113"/>
        <v>CCMP</v>
      </c>
      <c r="O414" s="212" t="str">
        <f t="shared" si="114"/>
        <v>C</v>
      </c>
      <c r="P414" s="212" t="str">
        <f t="shared" si="115"/>
        <v>CCMP</v>
      </c>
      <c r="Q414" s="211"/>
      <c r="R414" s="211"/>
      <c r="S414" s="211"/>
      <c r="T414" s="211"/>
      <c r="U414" s="211"/>
      <c r="V414" s="211"/>
      <c r="W414" s="211"/>
      <c r="X414" s="211"/>
      <c r="Y414" s="211"/>
      <c r="Z414" s="21"/>
      <c r="AA414" s="21"/>
      <c r="AB414" s="270"/>
      <c r="AC414" s="21"/>
    </row>
    <row r="415" spans="2:29" s="17" customFormat="1" ht="40.5" customHeight="1">
      <c r="B415" s="42" t="s">
        <v>497</v>
      </c>
      <c r="C415" s="22" t="s">
        <v>500</v>
      </c>
      <c r="D415" s="23" t="s">
        <v>90</v>
      </c>
      <c r="E415" s="23" t="s">
        <v>91</v>
      </c>
      <c r="F415" s="53" t="str">
        <f>IF('VCP_BCI_2025 List'!F415="","",'Lista VCP_BCI_2025'!F415)</f>
        <v/>
      </c>
      <c r="G415" s="53" t="str">
        <f>IF('VCP_BCI_2025 List'!G415="","",'Lista VCP_BCI_2025'!G415)</f>
        <v/>
      </c>
      <c r="H415" s="93" t="str">
        <f>IF('VCP_BCI_2025 List'!H415="","",'Lista VCP_BCI_2025'!H415)</f>
        <v/>
      </c>
      <c r="I415" s="182" t="str">
        <f>IF('VCP_BCI_2025 List'!I415="","",'Lista VCP_BCI_2025'!I415)</f>
        <v/>
      </c>
      <c r="J415" s="254"/>
      <c r="K415" s="212" t="str">
        <f t="shared" si="110"/>
        <v>C</v>
      </c>
      <c r="L415" s="212" t="str">
        <f t="shared" si="111"/>
        <v>CMP</v>
      </c>
      <c r="M415" s="212" t="str">
        <f t="shared" si="112"/>
        <v>C</v>
      </c>
      <c r="N415" s="212" t="str">
        <f t="shared" si="113"/>
        <v>CCMP</v>
      </c>
      <c r="O415" s="212" t="str">
        <f t="shared" si="114"/>
        <v>C</v>
      </c>
      <c r="P415" s="212" t="str">
        <f t="shared" si="115"/>
        <v>CCMP</v>
      </c>
      <c r="Q415" s="211"/>
      <c r="R415" s="211"/>
      <c r="S415" s="211"/>
      <c r="T415" s="211"/>
      <c r="U415" s="211"/>
      <c r="V415" s="211"/>
      <c r="W415" s="211"/>
      <c r="X415" s="211"/>
      <c r="Y415" s="211"/>
      <c r="Z415" s="21"/>
      <c r="AA415" s="21"/>
      <c r="AB415" s="270"/>
      <c r="AC415" s="21"/>
    </row>
    <row r="416" spans="2:29" s="17" customFormat="1" ht="40.5" customHeight="1">
      <c r="B416" s="42" t="s">
        <v>499</v>
      </c>
      <c r="C416" s="22" t="s">
        <v>502</v>
      </c>
      <c r="D416" s="23" t="s">
        <v>90</v>
      </c>
      <c r="E416" s="23" t="s">
        <v>91</v>
      </c>
      <c r="F416" s="53" t="str">
        <f>IF('VCP_BCI_2025 List'!F416="","",'Lista VCP_BCI_2025'!F416)</f>
        <v/>
      </c>
      <c r="G416" s="53" t="str">
        <f>IF('VCP_BCI_2025 List'!G416="","",'Lista VCP_BCI_2025'!G416)</f>
        <v/>
      </c>
      <c r="H416" s="93" t="str">
        <f>IF('VCP_BCI_2025 List'!H416="","",'Lista VCP_BCI_2025'!H416)</f>
        <v/>
      </c>
      <c r="I416" s="182" t="str">
        <f>IF('VCP_BCI_2025 List'!I416="","",'Lista VCP_BCI_2025'!I416)</f>
        <v/>
      </c>
      <c r="J416" s="254"/>
      <c r="K416" s="212" t="str">
        <f t="shared" si="110"/>
        <v>C</v>
      </c>
      <c r="L416" s="212" t="str">
        <f t="shared" si="111"/>
        <v>CMP</v>
      </c>
      <c r="M416" s="212" t="str">
        <f t="shared" si="112"/>
        <v>C</v>
      </c>
      <c r="N416" s="212" t="str">
        <f t="shared" si="113"/>
        <v>CCMP</v>
      </c>
      <c r="O416" s="212" t="str">
        <f t="shared" si="114"/>
        <v>C</v>
      </c>
      <c r="P416" s="212" t="str">
        <f t="shared" si="115"/>
        <v>CCMP</v>
      </c>
      <c r="Q416" s="211"/>
      <c r="R416" s="211"/>
      <c r="S416" s="211"/>
      <c r="T416" s="211"/>
      <c r="U416" s="211"/>
      <c r="V416" s="211"/>
      <c r="W416" s="211"/>
      <c r="X416" s="211"/>
      <c r="Y416" s="211"/>
      <c r="Z416" s="21"/>
      <c r="AA416" s="21"/>
      <c r="AB416" s="270"/>
      <c r="AC416" s="21"/>
    </row>
    <row r="417" spans="1:29" s="17" customFormat="1" ht="40.5" customHeight="1">
      <c r="B417" s="42" t="s">
        <v>501</v>
      </c>
      <c r="C417" s="22" t="s">
        <v>504</v>
      </c>
      <c r="D417" s="23" t="s">
        <v>90</v>
      </c>
      <c r="E417" s="23" t="s">
        <v>91</v>
      </c>
      <c r="F417" s="53" t="str">
        <f>IF('VCP_BCI_2025 List'!F417="","",'Lista VCP_BCI_2025'!F417)</f>
        <v/>
      </c>
      <c r="G417" s="53" t="str">
        <f>IF('VCP_BCI_2025 List'!G417="","",'Lista VCP_BCI_2025'!G417)</f>
        <v/>
      </c>
      <c r="H417" s="93" t="str">
        <f>IF('VCP_BCI_2025 List'!H417="","",'Lista VCP_BCI_2025'!H417)</f>
        <v/>
      </c>
      <c r="I417" s="182" t="str">
        <f>IF('VCP_BCI_2025 List'!I417="","",'Lista VCP_BCI_2025'!I417)</f>
        <v/>
      </c>
      <c r="J417" s="254"/>
      <c r="K417" s="212" t="str">
        <f t="shared" si="110"/>
        <v>C</v>
      </c>
      <c r="L417" s="212" t="str">
        <f t="shared" si="111"/>
        <v>CMP</v>
      </c>
      <c r="M417" s="212" t="str">
        <f t="shared" si="112"/>
        <v>C</v>
      </c>
      <c r="N417" s="212" t="str">
        <f t="shared" si="113"/>
        <v>CCMP</v>
      </c>
      <c r="O417" s="212" t="str">
        <f t="shared" si="114"/>
        <v>C</v>
      </c>
      <c r="P417" s="212" t="str">
        <f t="shared" si="115"/>
        <v>CCMP</v>
      </c>
      <c r="Q417" s="211"/>
      <c r="R417" s="211"/>
      <c r="S417" s="211"/>
      <c r="T417" s="211"/>
      <c r="U417" s="211"/>
      <c r="V417" s="211"/>
      <c r="W417" s="211"/>
      <c r="X417" s="211"/>
      <c r="Y417" s="211"/>
      <c r="Z417" s="21"/>
      <c r="AA417" s="21"/>
      <c r="AB417" s="270"/>
      <c r="AC417" s="21"/>
    </row>
    <row r="418" spans="1:29" s="17" customFormat="1" ht="19.5" customHeight="1">
      <c r="B418" s="42" t="s">
        <v>503</v>
      </c>
      <c r="C418" s="22" t="s">
        <v>506</v>
      </c>
      <c r="D418" s="23" t="s">
        <v>90</v>
      </c>
      <c r="E418" s="23" t="s">
        <v>91</v>
      </c>
      <c r="F418" s="53" t="str">
        <f>IF('VCP_BCI_2025 List'!F418="","",'Lista VCP_BCI_2025'!F418)</f>
        <v/>
      </c>
      <c r="G418" s="53" t="str">
        <f>IF('VCP_BCI_2025 List'!G418="","",'Lista VCP_BCI_2025'!G418)</f>
        <v/>
      </c>
      <c r="H418" s="93" t="str">
        <f>IF('VCP_BCI_2025 List'!H418="","",'Lista VCP_BCI_2025'!H418)</f>
        <v/>
      </c>
      <c r="I418" s="182" t="str">
        <f>IF('VCP_BCI_2025 List'!I418="","",'Lista VCP_BCI_2025'!I418)</f>
        <v/>
      </c>
      <c r="J418" s="254"/>
      <c r="K418" s="212" t="str">
        <f t="shared" si="110"/>
        <v>C</v>
      </c>
      <c r="L418" s="212" t="str">
        <f t="shared" si="111"/>
        <v>CMP</v>
      </c>
      <c r="M418" s="212" t="str">
        <f t="shared" si="112"/>
        <v>C</v>
      </c>
      <c r="N418" s="212" t="str">
        <f t="shared" si="113"/>
        <v>CCMP</v>
      </c>
      <c r="O418" s="212" t="str">
        <f t="shared" si="114"/>
        <v>C</v>
      </c>
      <c r="P418" s="212" t="str">
        <f t="shared" si="115"/>
        <v>CCMP</v>
      </c>
      <c r="Q418" s="211"/>
      <c r="R418" s="211"/>
      <c r="S418" s="211"/>
      <c r="T418" s="211"/>
      <c r="U418" s="211"/>
      <c r="V418" s="211"/>
      <c r="W418" s="211"/>
      <c r="X418" s="211"/>
      <c r="Y418" s="211"/>
      <c r="Z418" s="21"/>
      <c r="AA418" s="21"/>
      <c r="AB418" s="270"/>
      <c r="AC418" s="21"/>
    </row>
    <row r="419" spans="1:29" s="17" customFormat="1" ht="32.25" customHeight="1">
      <c r="B419" s="42" t="s">
        <v>505</v>
      </c>
      <c r="C419" s="22" t="s">
        <v>508</v>
      </c>
      <c r="D419" s="23" t="s">
        <v>90</v>
      </c>
      <c r="E419" s="23" t="s">
        <v>91</v>
      </c>
      <c r="F419" s="53" t="str">
        <f>IF('VCP_BCI_2025 List'!F419="","",'Lista VCP_BCI_2025'!F419)</f>
        <v/>
      </c>
      <c r="G419" s="53" t="str">
        <f>IF('VCP_BCI_2025 List'!G419="","",'Lista VCP_BCI_2025'!G419)</f>
        <v/>
      </c>
      <c r="H419" s="93" t="str">
        <f>IF('VCP_BCI_2025 List'!H419="","",'Lista VCP_BCI_2025'!H419)</f>
        <v/>
      </c>
      <c r="I419" s="182" t="str">
        <f>IF('VCP_BCI_2025 List'!I419="","",'Lista VCP_BCI_2025'!I419)</f>
        <v/>
      </c>
      <c r="J419" s="254"/>
      <c r="K419" s="212" t="str">
        <f t="shared" si="110"/>
        <v>C</v>
      </c>
      <c r="L419" s="212" t="str">
        <f t="shared" si="111"/>
        <v>CMP</v>
      </c>
      <c r="M419" s="212" t="str">
        <f t="shared" si="112"/>
        <v>C</v>
      </c>
      <c r="N419" s="212" t="str">
        <f t="shared" si="113"/>
        <v>CCMP</v>
      </c>
      <c r="O419" s="212" t="str">
        <f t="shared" si="114"/>
        <v>C</v>
      </c>
      <c r="P419" s="212" t="str">
        <f t="shared" si="115"/>
        <v>CCMP</v>
      </c>
      <c r="Q419" s="211"/>
      <c r="R419" s="211"/>
      <c r="S419" s="211"/>
      <c r="T419" s="211"/>
      <c r="U419" s="211"/>
      <c r="V419" s="211"/>
      <c r="W419" s="211"/>
      <c r="X419" s="211"/>
      <c r="Y419" s="211"/>
      <c r="Z419" s="21"/>
      <c r="AA419" s="21"/>
      <c r="AB419" s="270"/>
      <c r="AC419" s="21"/>
    </row>
    <row r="420" spans="1:29" s="17" customFormat="1">
      <c r="B420" s="197"/>
      <c r="C420" s="198" t="s">
        <v>509</v>
      </c>
      <c r="D420" s="199" t="s">
        <v>90</v>
      </c>
      <c r="E420" s="30" t="s">
        <v>91</v>
      </c>
      <c r="F420" s="11" t="s">
        <v>65</v>
      </c>
      <c r="G420" s="11" t="s">
        <v>66</v>
      </c>
      <c r="H420" s="11" t="s">
        <v>92</v>
      </c>
      <c r="I420" s="12" t="s">
        <v>93</v>
      </c>
      <c r="J420" s="254"/>
      <c r="K420" s="212"/>
      <c r="L420" s="212"/>
      <c r="M420" s="212"/>
      <c r="N420" s="212"/>
      <c r="O420" s="212"/>
      <c r="P420" s="212"/>
      <c r="Q420" s="211"/>
      <c r="R420" s="211"/>
      <c r="S420" s="211"/>
      <c r="T420" s="211"/>
      <c r="U420" s="211"/>
      <c r="V420" s="211"/>
      <c r="W420" s="211"/>
      <c r="X420" s="211"/>
      <c r="Y420" s="211"/>
      <c r="Z420" s="21"/>
      <c r="AA420" s="21"/>
      <c r="AB420" s="270"/>
      <c r="AC420" s="21"/>
    </row>
    <row r="421" spans="1:29" s="17" customFormat="1" ht="25.5">
      <c r="B421" s="42" t="s">
        <v>507</v>
      </c>
      <c r="C421" s="22" t="s">
        <v>511</v>
      </c>
      <c r="D421" s="23" t="s">
        <v>90</v>
      </c>
      <c r="E421" s="23" t="s">
        <v>91</v>
      </c>
      <c r="F421" s="53" t="str">
        <f>IF('VCP_BCI_2025 List'!F421="","",'Lista VCP_BCI_2025'!F421)</f>
        <v/>
      </c>
      <c r="G421" s="53" t="str">
        <f>IF('VCP_BCI_2025 List'!G421="","",'Lista VCP_BCI_2025'!G421)</f>
        <v/>
      </c>
      <c r="H421" s="93" t="str">
        <f>IF('VCP_BCI_2025 List'!H421="","",'Lista VCP_BCI_2025'!H421)</f>
        <v/>
      </c>
      <c r="I421" s="182" t="str">
        <f>IF('VCP_BCI_2025 List'!I421="","",'Lista VCP_BCI_2025'!I421)</f>
        <v/>
      </c>
      <c r="J421" s="254"/>
      <c r="K421" s="212" t="str">
        <f t="shared" si="110"/>
        <v>C</v>
      </c>
      <c r="L421" s="212" t="str">
        <f t="shared" si="111"/>
        <v>CMP</v>
      </c>
      <c r="M421" s="212" t="str">
        <f t="shared" si="112"/>
        <v>C</v>
      </c>
      <c r="N421" s="212" t="str">
        <f t="shared" si="113"/>
        <v>CCMP</v>
      </c>
      <c r="O421" s="212" t="str">
        <f t="shared" si="114"/>
        <v>C</v>
      </c>
      <c r="P421" s="212" t="str">
        <f t="shared" si="115"/>
        <v>CCMP</v>
      </c>
      <c r="Q421" s="211"/>
      <c r="R421" s="211"/>
      <c r="S421" s="211"/>
      <c r="T421" s="211"/>
      <c r="U421" s="211"/>
      <c r="V421" s="211"/>
      <c r="W421" s="211"/>
      <c r="X421" s="211"/>
      <c r="Y421" s="211"/>
      <c r="Z421" s="21"/>
      <c r="AA421" s="21"/>
      <c r="AB421" s="270"/>
      <c r="AC421" s="21"/>
    </row>
    <row r="422" spans="1:29" s="17" customFormat="1">
      <c r="B422" s="42" t="s">
        <v>510</v>
      </c>
      <c r="C422" s="22" t="s">
        <v>513</v>
      </c>
      <c r="D422" s="23" t="s">
        <v>90</v>
      </c>
      <c r="E422" s="23" t="s">
        <v>91</v>
      </c>
      <c r="F422" s="53" t="str">
        <f>IF('VCP_BCI_2025 List'!F422="","",'Lista VCP_BCI_2025'!F422)</f>
        <v/>
      </c>
      <c r="G422" s="53" t="str">
        <f>IF('VCP_BCI_2025 List'!G422="","",'Lista VCP_BCI_2025'!G422)</f>
        <v/>
      </c>
      <c r="H422" s="93" t="str">
        <f>IF('VCP_BCI_2025 List'!H422="","",'Lista VCP_BCI_2025'!H422)</f>
        <v/>
      </c>
      <c r="I422" s="182" t="str">
        <f>IF('VCP_BCI_2025 List'!I422="","",'Lista VCP_BCI_2025'!I422)</f>
        <v/>
      </c>
      <c r="J422" s="254"/>
      <c r="K422" s="212" t="str">
        <f t="shared" si="110"/>
        <v>C</v>
      </c>
      <c r="L422" s="212" t="str">
        <f t="shared" si="111"/>
        <v>CMP</v>
      </c>
      <c r="M422" s="212" t="str">
        <f t="shared" si="112"/>
        <v>C</v>
      </c>
      <c r="N422" s="212" t="str">
        <f t="shared" si="113"/>
        <v>CCMP</v>
      </c>
      <c r="O422" s="212" t="str">
        <f t="shared" si="114"/>
        <v>C</v>
      </c>
      <c r="P422" s="212" t="str">
        <f t="shared" si="115"/>
        <v>CCMP</v>
      </c>
      <c r="Q422" s="211"/>
      <c r="R422" s="211"/>
      <c r="S422" s="211"/>
      <c r="T422" s="211"/>
      <c r="U422" s="211"/>
      <c r="V422" s="211"/>
      <c r="W422" s="211"/>
      <c r="X422" s="211"/>
      <c r="Y422" s="211"/>
      <c r="Z422" s="21"/>
      <c r="AA422" s="21"/>
      <c r="AB422" s="270"/>
      <c r="AC422" s="21"/>
    </row>
    <row r="423" spans="1:29" s="17" customFormat="1">
      <c r="B423" s="42" t="s">
        <v>512</v>
      </c>
      <c r="C423" s="22" t="s">
        <v>515</v>
      </c>
      <c r="D423" s="23" t="s">
        <v>90</v>
      </c>
      <c r="E423" s="23" t="s">
        <v>91</v>
      </c>
      <c r="F423" s="53" t="str">
        <f>IF('VCP_BCI_2025 List'!F423="","",'Lista VCP_BCI_2025'!F423)</f>
        <v/>
      </c>
      <c r="G423" s="53" t="str">
        <f>IF('VCP_BCI_2025 List'!G423="","",'Lista VCP_BCI_2025'!G423)</f>
        <v/>
      </c>
      <c r="H423" s="93" t="str">
        <f>IF('VCP_BCI_2025 List'!H423="","",'Lista VCP_BCI_2025'!H423)</f>
        <v/>
      </c>
      <c r="I423" s="182" t="str">
        <f>IF('VCP_BCI_2025 List'!I423="","",'Lista VCP_BCI_2025'!I423)</f>
        <v/>
      </c>
      <c r="J423" s="254"/>
      <c r="K423" s="212" t="str">
        <f t="shared" si="110"/>
        <v>C</v>
      </c>
      <c r="L423" s="212" t="str">
        <f t="shared" si="111"/>
        <v>CMP</v>
      </c>
      <c r="M423" s="212" t="str">
        <f t="shared" si="112"/>
        <v>C</v>
      </c>
      <c r="N423" s="212" t="str">
        <f t="shared" si="113"/>
        <v>CCMP</v>
      </c>
      <c r="O423" s="212" t="str">
        <f t="shared" si="114"/>
        <v>C</v>
      </c>
      <c r="P423" s="212" t="str">
        <f t="shared" si="115"/>
        <v>CCMP</v>
      </c>
      <c r="Q423" s="211"/>
      <c r="R423" s="211"/>
      <c r="S423" s="211"/>
      <c r="T423" s="211"/>
      <c r="U423" s="211"/>
      <c r="V423" s="211"/>
      <c r="W423" s="211"/>
      <c r="X423" s="211"/>
      <c r="Y423" s="211"/>
      <c r="Z423" s="21"/>
      <c r="AA423" s="21"/>
      <c r="AB423" s="270"/>
      <c r="AC423" s="21"/>
    </row>
    <row r="424" spans="1:29" s="17" customFormat="1" ht="31.5" customHeight="1">
      <c r="B424" s="42" t="s">
        <v>514</v>
      </c>
      <c r="C424" s="22" t="s">
        <v>517</v>
      </c>
      <c r="D424" s="23" t="s">
        <v>90</v>
      </c>
      <c r="E424" s="23"/>
      <c r="F424" s="53" t="str">
        <f>IF('VCP_BCI_2025 List'!F425="","",'Lista VCP_BCI_2025'!F425)</f>
        <v/>
      </c>
      <c r="G424" s="53" t="str">
        <f>IF('VCP_BCI_2025 List'!G425="","",'Lista VCP_BCI_2025'!G425)</f>
        <v/>
      </c>
      <c r="H424" s="93" t="str">
        <f>IF('VCP_BCI_2025 List'!H425="","",'Lista VCP_BCI_2025'!H425)</f>
        <v/>
      </c>
      <c r="I424" s="182" t="str">
        <f>IF('VCP_BCI_2025 List'!I425="","",'Lista VCP_BCI_2025'!I425)</f>
        <v/>
      </c>
      <c r="J424" s="254"/>
      <c r="K424" s="212" t="str">
        <f t="shared" si="110"/>
        <v>C</v>
      </c>
      <c r="L424" s="212" t="str">
        <f t="shared" si="111"/>
        <v/>
      </c>
      <c r="M424" s="212" t="str">
        <f t="shared" si="112"/>
        <v>C</v>
      </c>
      <c r="N424" s="212" t="str">
        <f t="shared" si="113"/>
        <v>C</v>
      </c>
      <c r="O424" s="212" t="str">
        <f t="shared" si="114"/>
        <v>C</v>
      </c>
      <c r="P424" s="212" t="str">
        <f t="shared" si="115"/>
        <v>C</v>
      </c>
      <c r="Q424" s="211"/>
      <c r="R424" s="211"/>
      <c r="S424" s="211"/>
      <c r="T424" s="211"/>
      <c r="U424" s="211"/>
      <c r="V424" s="211"/>
      <c r="W424" s="211"/>
      <c r="X424" s="211"/>
      <c r="Y424" s="211"/>
      <c r="Z424" s="21"/>
      <c r="AA424" s="21"/>
      <c r="AB424" s="270"/>
      <c r="AC424" s="21"/>
    </row>
    <row r="425" spans="1:29" s="17" customFormat="1" ht="36" customHeight="1">
      <c r="B425" s="42" t="s">
        <v>516</v>
      </c>
      <c r="C425" s="22" t="s">
        <v>519</v>
      </c>
      <c r="D425" s="23" t="s">
        <v>90</v>
      </c>
      <c r="E425" s="23" t="s">
        <v>91</v>
      </c>
      <c r="F425" s="53" t="str">
        <f>IF('VCP_BCI_2025 List'!F426="","",'Lista VCP_BCI_2025'!F426)</f>
        <v/>
      </c>
      <c r="G425" s="53" t="str">
        <f>IF('VCP_BCI_2025 List'!G426="","",'Lista VCP_BCI_2025'!G426)</f>
        <v/>
      </c>
      <c r="H425" s="93" t="str">
        <f>IF('VCP_BCI_2025 List'!H426="","",'Lista VCP_BCI_2025'!H426)</f>
        <v/>
      </c>
      <c r="I425" s="182" t="str">
        <f>IF('VCP_BCI_2025 List'!I426="","",'Lista VCP_BCI_2025'!I426)</f>
        <v/>
      </c>
      <c r="J425" s="254"/>
      <c r="K425" s="212" t="str">
        <f>CONCATENATE(D425,H425)</f>
        <v>C</v>
      </c>
      <c r="L425" s="212" t="str">
        <f>CONCATENATE(E425,H425)</f>
        <v>CMP</v>
      </c>
      <c r="M425" s="212" t="str">
        <f>CONCATENATE(D425,F425)</f>
        <v>C</v>
      </c>
      <c r="N425" s="212" t="str">
        <f>CONCATENATE(D425,E425,F425)</f>
        <v>CCMP</v>
      </c>
      <c r="O425" s="212" t="str">
        <f>CONCATENATE(D425,G425)</f>
        <v>C</v>
      </c>
      <c r="P425" s="212" t="str">
        <f>CONCATENATE(D425,E425,G425)</f>
        <v>CCMP</v>
      </c>
      <c r="Q425" s="211"/>
      <c r="R425" s="211"/>
      <c r="S425" s="211"/>
      <c r="T425" s="211"/>
      <c r="U425" s="211"/>
      <c r="V425" s="211"/>
      <c r="W425" s="211"/>
      <c r="X425" s="211"/>
      <c r="Y425" s="211"/>
      <c r="Z425" s="21"/>
      <c r="AA425" s="21"/>
      <c r="AB425" s="270"/>
      <c r="AC425" s="21"/>
    </row>
    <row r="426" spans="1:29" s="17" customFormat="1" ht="15">
      <c r="B426"/>
      <c r="C426" s="120" t="s">
        <v>162</v>
      </c>
      <c r="D426"/>
      <c r="E426"/>
      <c r="F426"/>
      <c r="G426"/>
      <c r="H426"/>
      <c r="I426"/>
      <c r="J426" s="254"/>
      <c r="K426" s="212" t="str">
        <f>CONCATENATE(D426,H426)</f>
        <v/>
      </c>
      <c r="L426" s="212" t="str">
        <f>CONCATENATE(E426,H426)</f>
        <v/>
      </c>
      <c r="M426" s="212" t="str">
        <f>CONCATENATE(D426,F426)</f>
        <v/>
      </c>
      <c r="N426" s="212" t="str">
        <f>CONCATENATE(D426,E426,F426)</f>
        <v/>
      </c>
      <c r="O426" s="212" t="str">
        <f>CONCATENATE(D426,G426)</f>
        <v/>
      </c>
      <c r="P426" s="212" t="str">
        <f>CONCATENATE(D426,E426,G426)</f>
        <v/>
      </c>
      <c r="Q426" s="211"/>
      <c r="R426" s="211"/>
      <c r="S426" s="211"/>
      <c r="T426" s="211"/>
      <c r="U426" s="211"/>
      <c r="V426" s="211"/>
      <c r="W426" s="211"/>
      <c r="X426" s="211"/>
      <c r="Y426" s="211"/>
      <c r="Z426" s="21"/>
      <c r="AA426" s="21"/>
      <c r="AB426" s="270"/>
      <c r="AC426" s="21"/>
    </row>
    <row r="427" spans="1:29" s="17" customFormat="1" ht="56.25" customHeight="1">
      <c r="B427"/>
      <c r="C427"/>
      <c r="D427"/>
      <c r="E427"/>
      <c r="F427"/>
      <c r="G427"/>
      <c r="H427"/>
      <c r="I427"/>
      <c r="J427" s="254"/>
      <c r="K427" s="212" t="str">
        <f t="shared" ref="K427" si="122">CONCATENATE(D427,H427)</f>
        <v/>
      </c>
      <c r="L427" s="212" t="str">
        <f t="shared" ref="L427" si="123">CONCATENATE(E427,H427)</f>
        <v/>
      </c>
      <c r="M427" s="212" t="str">
        <f t="shared" ref="M427" si="124">CONCATENATE(D427,F427)</f>
        <v/>
      </c>
      <c r="N427" s="212" t="str">
        <f t="shared" ref="N427" si="125">CONCATENATE(D427,E427,F427)</f>
        <v/>
      </c>
      <c r="O427" s="212" t="str">
        <f t="shared" ref="O427" si="126">CONCATENATE(D427,G427)</f>
        <v/>
      </c>
      <c r="P427" s="212" t="str">
        <f t="shared" ref="P427" si="127">CONCATENATE(D427,E427,G427)</f>
        <v/>
      </c>
      <c r="Q427" s="211"/>
      <c r="R427" s="211"/>
      <c r="S427" s="211"/>
      <c r="T427" s="211"/>
      <c r="U427" s="211"/>
      <c r="V427" s="211"/>
      <c r="W427" s="211"/>
      <c r="X427" s="211"/>
      <c r="Y427" s="211"/>
      <c r="Z427" s="21"/>
      <c r="AA427" s="21"/>
      <c r="AB427" s="270"/>
      <c r="AC427" s="21"/>
    </row>
    <row r="428" spans="1:29">
      <c r="B428" s="54"/>
      <c r="D428" s="84"/>
      <c r="H428" s="84"/>
      <c r="I428" s="85"/>
      <c r="J428" s="254"/>
    </row>
    <row r="431" spans="1:29" ht="15">
      <c r="A431"/>
      <c r="B431"/>
      <c r="C431"/>
      <c r="D431"/>
      <c r="E431"/>
      <c r="F431"/>
      <c r="G431"/>
      <c r="H431"/>
      <c r="I431"/>
      <c r="J431" s="255"/>
    </row>
    <row r="432" spans="1:29" ht="15">
      <c r="A432"/>
      <c r="B432"/>
      <c r="C432"/>
      <c r="D432"/>
      <c r="E432"/>
      <c r="F432"/>
      <c r="G432"/>
      <c r="H432"/>
      <c r="I432"/>
      <c r="J432" s="255"/>
    </row>
    <row r="433" spans="1:14" ht="15">
      <c r="A433"/>
      <c r="B433"/>
      <c r="C433"/>
      <c r="D433"/>
      <c r="E433"/>
      <c r="F433"/>
      <c r="G433"/>
      <c r="H433"/>
      <c r="I433"/>
      <c r="J433" s="255"/>
    </row>
    <row r="434" spans="1:14" ht="15">
      <c r="A434"/>
      <c r="B434"/>
      <c r="C434"/>
      <c r="D434"/>
      <c r="E434"/>
      <c r="F434"/>
      <c r="G434"/>
      <c r="H434"/>
      <c r="I434"/>
      <c r="J434" s="255"/>
    </row>
    <row r="435" spans="1:14" ht="15">
      <c r="A435"/>
      <c r="B435"/>
      <c r="C435"/>
      <c r="D435"/>
      <c r="E435"/>
      <c r="F435"/>
      <c r="G435"/>
      <c r="H435"/>
      <c r="I435"/>
      <c r="J435" s="255"/>
    </row>
    <row r="436" spans="1:14" ht="15">
      <c r="A436"/>
      <c r="B436"/>
      <c r="C436"/>
      <c r="D436"/>
      <c r="E436"/>
      <c r="F436"/>
      <c r="G436"/>
      <c r="H436"/>
      <c r="I436"/>
      <c r="J436" s="255"/>
    </row>
    <row r="437" spans="1:14" ht="15">
      <c r="A437"/>
      <c r="B437"/>
      <c r="C437"/>
      <c r="D437"/>
      <c r="E437"/>
      <c r="F437"/>
      <c r="G437"/>
      <c r="H437"/>
      <c r="I437"/>
      <c r="J437" s="255"/>
      <c r="K437" s="213"/>
      <c r="L437" s="213"/>
      <c r="M437" s="213"/>
      <c r="N437" s="213"/>
    </row>
    <row r="438" spans="1:14" ht="15">
      <c r="A438"/>
      <c r="B438"/>
      <c r="C438"/>
      <c r="D438"/>
      <c r="E438"/>
      <c r="F438"/>
      <c r="G438"/>
      <c r="H438"/>
      <c r="I438"/>
      <c r="J438" s="255"/>
    </row>
    <row r="439" spans="1:14" ht="15">
      <c r="A439"/>
      <c r="B439"/>
      <c r="C439"/>
      <c r="D439"/>
      <c r="E439"/>
      <c r="F439"/>
      <c r="G439"/>
      <c r="H439"/>
      <c r="I439"/>
      <c r="J439" s="255"/>
    </row>
    <row r="440" spans="1:14" ht="15">
      <c r="A440"/>
      <c r="B440"/>
      <c r="C440"/>
      <c r="D440"/>
      <c r="E440"/>
      <c r="F440"/>
      <c r="G440"/>
      <c r="H440"/>
      <c r="I440"/>
      <c r="J440" s="255"/>
    </row>
    <row r="441" spans="1:14" ht="15">
      <c r="A441"/>
      <c r="B441"/>
      <c r="C441"/>
      <c r="D441"/>
      <c r="E441"/>
      <c r="F441"/>
      <c r="G441"/>
      <c r="H441"/>
      <c r="I441"/>
      <c r="J441" s="255"/>
    </row>
    <row r="442" spans="1:14" ht="15">
      <c r="A442"/>
      <c r="B442"/>
      <c r="C442"/>
      <c r="D442"/>
      <c r="E442"/>
      <c r="F442"/>
      <c r="G442"/>
      <c r="H442"/>
      <c r="I442"/>
      <c r="J442" s="255"/>
    </row>
    <row r="443" spans="1:14" ht="15">
      <c r="A443"/>
      <c r="B443"/>
      <c r="C443"/>
      <c r="D443"/>
      <c r="E443"/>
      <c r="F443"/>
      <c r="G443"/>
      <c r="H443"/>
      <c r="I443"/>
      <c r="J443" s="255"/>
      <c r="K443" s="213"/>
      <c r="L443" s="213"/>
      <c r="M443" s="213"/>
      <c r="N443" s="213"/>
    </row>
    <row r="444" spans="1:14" ht="15">
      <c r="A444"/>
      <c r="B444"/>
      <c r="C444"/>
      <c r="D444"/>
      <c r="E444"/>
      <c r="F444"/>
      <c r="G444"/>
      <c r="H444"/>
      <c r="I444"/>
      <c r="J444" s="255"/>
    </row>
    <row r="445" spans="1:14" ht="15">
      <c r="A445"/>
      <c r="B445"/>
      <c r="C445"/>
      <c r="D445"/>
      <c r="E445"/>
      <c r="F445"/>
      <c r="G445"/>
      <c r="H445"/>
      <c r="I445"/>
      <c r="J445" s="255"/>
    </row>
    <row r="446" spans="1:14" ht="15">
      <c r="A446"/>
      <c r="B446"/>
      <c r="C446"/>
      <c r="D446"/>
      <c r="E446"/>
      <c r="F446"/>
      <c r="G446"/>
      <c r="H446"/>
      <c r="I446"/>
      <c r="J446" s="255"/>
    </row>
    <row r="447" spans="1:14" ht="15">
      <c r="A447"/>
      <c r="B447"/>
      <c r="C447"/>
      <c r="D447"/>
      <c r="E447"/>
      <c r="F447"/>
      <c r="G447"/>
      <c r="H447"/>
      <c r="I447"/>
      <c r="J447" s="255"/>
    </row>
    <row r="448" spans="1:14" ht="15">
      <c r="A448"/>
      <c r="B448"/>
      <c r="C448"/>
      <c r="D448"/>
      <c r="E448"/>
      <c r="F448"/>
      <c r="G448"/>
      <c r="H448"/>
      <c r="I448"/>
      <c r="J448" s="255"/>
    </row>
    <row r="449" spans="1:16" ht="15">
      <c r="A449"/>
      <c r="B449"/>
      <c r="C449"/>
      <c r="D449"/>
      <c r="E449"/>
      <c r="F449"/>
      <c r="G449"/>
      <c r="H449"/>
      <c r="I449"/>
      <c r="J449" s="255"/>
      <c r="K449" s="215"/>
      <c r="L449" s="215"/>
      <c r="M449" s="215"/>
      <c r="N449" s="215"/>
      <c r="O449" s="215"/>
      <c r="P449" s="215"/>
    </row>
    <row r="450" spans="1:16" ht="15">
      <c r="A450"/>
      <c r="B450"/>
      <c r="C450"/>
      <c r="D450"/>
      <c r="E450"/>
      <c r="F450"/>
      <c r="G450"/>
      <c r="H450"/>
      <c r="I450"/>
      <c r="J450" s="255"/>
      <c r="K450" s="215"/>
      <c r="L450" s="215"/>
      <c r="M450" s="215"/>
      <c r="N450" s="215"/>
      <c r="O450" s="215"/>
      <c r="P450" s="215"/>
    </row>
    <row r="451" spans="1:16" ht="19.5" customHeight="1">
      <c r="A451"/>
      <c r="B451"/>
      <c r="C451"/>
      <c r="D451"/>
      <c r="E451"/>
      <c r="F451"/>
      <c r="G451"/>
      <c r="H451"/>
      <c r="I451"/>
      <c r="J451" s="255"/>
      <c r="K451" s="212" t="str">
        <f>CONCATENATE(D451,H451)</f>
        <v/>
      </c>
    </row>
    <row r="452" spans="1:16" ht="15">
      <c r="A452"/>
      <c r="B452"/>
      <c r="C452"/>
      <c r="D452"/>
      <c r="E452"/>
      <c r="F452"/>
      <c r="G452"/>
      <c r="H452"/>
      <c r="I452"/>
      <c r="J452" s="255"/>
      <c r="K452" s="212" t="str">
        <f t="shared" ref="K452:K458" si="128">CONCATENATE(D452,H452)</f>
        <v/>
      </c>
    </row>
    <row r="453" spans="1:16" ht="15">
      <c r="A453"/>
      <c r="B453"/>
      <c r="C453"/>
      <c r="D453"/>
      <c r="E453"/>
      <c r="F453"/>
      <c r="G453"/>
      <c r="H453"/>
      <c r="I453"/>
      <c r="J453" s="255"/>
    </row>
    <row r="454" spans="1:16" ht="15">
      <c r="A454"/>
      <c r="B454"/>
      <c r="C454"/>
      <c r="D454"/>
      <c r="E454"/>
      <c r="F454"/>
      <c r="G454"/>
      <c r="H454"/>
      <c r="I454"/>
      <c r="J454" s="255"/>
      <c r="K454" s="212" t="str">
        <f t="shared" si="128"/>
        <v/>
      </c>
    </row>
    <row r="455" spans="1:16" ht="15">
      <c r="A455"/>
      <c r="B455"/>
      <c r="C455"/>
      <c r="D455"/>
      <c r="E455"/>
      <c r="F455"/>
      <c r="G455"/>
      <c r="H455"/>
      <c r="I455"/>
      <c r="J455" s="255"/>
      <c r="K455" s="212" t="str">
        <f t="shared" si="128"/>
        <v/>
      </c>
    </row>
    <row r="456" spans="1:16" ht="15">
      <c r="A456"/>
      <c r="B456"/>
      <c r="C456"/>
      <c r="D456"/>
      <c r="E456"/>
      <c r="F456"/>
      <c r="G456"/>
      <c r="H456"/>
      <c r="I456"/>
      <c r="J456" s="255"/>
      <c r="K456" s="212" t="str">
        <f t="shared" si="128"/>
        <v/>
      </c>
    </row>
    <row r="457" spans="1:16">
      <c r="K457" s="212" t="str">
        <f t="shared" si="128"/>
        <v/>
      </c>
    </row>
    <row r="458" spans="1:16">
      <c r="K458" s="212" t="str">
        <f t="shared" si="128"/>
        <v/>
      </c>
    </row>
  </sheetData>
  <dataConsolidate/>
  <mergeCells count="95">
    <mergeCell ref="F57:G57"/>
    <mergeCell ref="F58:G58"/>
    <mergeCell ref="F60:G60"/>
    <mergeCell ref="C8:H8"/>
    <mergeCell ref="F80:G80"/>
    <mergeCell ref="F59:G59"/>
    <mergeCell ref="F69:G69"/>
    <mergeCell ref="F70:G70"/>
    <mergeCell ref="F71:G71"/>
    <mergeCell ref="F72:G72"/>
    <mergeCell ref="F73:G73"/>
    <mergeCell ref="F75:G75"/>
    <mergeCell ref="F76:G76"/>
    <mergeCell ref="F77:G77"/>
    <mergeCell ref="F78:G78"/>
    <mergeCell ref="F79:G79"/>
    <mergeCell ref="F139:G139"/>
    <mergeCell ref="F81:G81"/>
    <mergeCell ref="F82:G82"/>
    <mergeCell ref="F83:G83"/>
    <mergeCell ref="F122:G122"/>
    <mergeCell ref="F123:G123"/>
    <mergeCell ref="F124:G124"/>
    <mergeCell ref="F125:G125"/>
    <mergeCell ref="F126:G126"/>
    <mergeCell ref="F128:G128"/>
    <mergeCell ref="F129:G129"/>
    <mergeCell ref="F138:G138"/>
    <mergeCell ref="F162:G162"/>
    <mergeCell ref="F140:G140"/>
    <mergeCell ref="F141:G141"/>
    <mergeCell ref="F142:G142"/>
    <mergeCell ref="F144:G144"/>
    <mergeCell ref="F145:G145"/>
    <mergeCell ref="F155:G155"/>
    <mergeCell ref="F156:G156"/>
    <mergeCell ref="F157:G157"/>
    <mergeCell ref="F158:G158"/>
    <mergeCell ref="F159:G159"/>
    <mergeCell ref="F161:G161"/>
    <mergeCell ref="F186:G186"/>
    <mergeCell ref="F163:G163"/>
    <mergeCell ref="F164:G164"/>
    <mergeCell ref="F165:G165"/>
    <mergeCell ref="F167:G167"/>
    <mergeCell ref="F168:G168"/>
    <mergeCell ref="F179:G179"/>
    <mergeCell ref="F180:G180"/>
    <mergeCell ref="F181:G181"/>
    <mergeCell ref="F182:G182"/>
    <mergeCell ref="F183:G183"/>
    <mergeCell ref="F185:G185"/>
    <mergeCell ref="F212:G212"/>
    <mergeCell ref="F187:G187"/>
    <mergeCell ref="F188:G188"/>
    <mergeCell ref="F189:G189"/>
    <mergeCell ref="F190:G190"/>
    <mergeCell ref="F191:G191"/>
    <mergeCell ref="F192:G192"/>
    <mergeCell ref="F206:G206"/>
    <mergeCell ref="F207:G207"/>
    <mergeCell ref="F208:G208"/>
    <mergeCell ref="F209:G209"/>
    <mergeCell ref="F210:G210"/>
    <mergeCell ref="F346:G346"/>
    <mergeCell ref="F213:G213"/>
    <mergeCell ref="F214:G214"/>
    <mergeCell ref="F215:G215"/>
    <mergeCell ref="F216:G216"/>
    <mergeCell ref="F218:G218"/>
    <mergeCell ref="F219:G219"/>
    <mergeCell ref="F221:G221"/>
    <mergeCell ref="F342:G342"/>
    <mergeCell ref="F343:G343"/>
    <mergeCell ref="F344:G344"/>
    <mergeCell ref="F345:G345"/>
    <mergeCell ref="F390:G390"/>
    <mergeCell ref="F348:G348"/>
    <mergeCell ref="F349:G349"/>
    <mergeCell ref="F350:G350"/>
    <mergeCell ref="F351:G351"/>
    <mergeCell ref="F352:G352"/>
    <mergeCell ref="F354:G354"/>
    <mergeCell ref="F355:G355"/>
    <mergeCell ref="F386:G386"/>
    <mergeCell ref="F387:G387"/>
    <mergeCell ref="F388:G388"/>
    <mergeCell ref="F389:G389"/>
    <mergeCell ref="F399:G399"/>
    <mergeCell ref="F392:G392"/>
    <mergeCell ref="F393:G393"/>
    <mergeCell ref="F394:G394"/>
    <mergeCell ref="F395:G395"/>
    <mergeCell ref="F396:G396"/>
    <mergeCell ref="F398:G398"/>
  </mergeCells>
  <conditionalFormatting sqref="F73:G73 F159:G159 F183:G183 F210:G210 F346:G346 F390:G390">
    <cfRule type="cellIs" dxfId="61" priority="83" operator="lessThan">
      <formula>$AB$4</formula>
    </cfRule>
    <cfRule type="cellIs" dxfId="60" priority="96" operator="between">
      <formula>$AB$4</formula>
      <formula>1</formula>
    </cfRule>
  </conditionalFormatting>
  <conditionalFormatting sqref="F79:G79 F165:G165 F189:G189 F216:G216 F352:G352 F396:G396">
    <cfRule type="cellIs" dxfId="59" priority="91" operator="equal">
      <formula>1</formula>
    </cfRule>
    <cfRule type="cellIs" dxfId="58" priority="92" operator="equal">
      <formula>1</formula>
    </cfRule>
    <cfRule type="cellIs" dxfId="57" priority="95" operator="lessThan">
      <formula>1</formula>
    </cfRule>
  </conditionalFormatting>
  <conditionalFormatting sqref="F82:G82 F168:G168 F192:G192 F219:G219 F355:G355 F399:G399">
    <cfRule type="cellIs" dxfId="56" priority="93" operator="equal">
      <formula>"Aprovado"</formula>
    </cfRule>
    <cfRule type="cellIs" dxfId="55" priority="94" operator="equal">
      <formula>"Reprovado"</formula>
    </cfRule>
  </conditionalFormatting>
  <conditionalFormatting sqref="F126:G126">
    <cfRule type="cellIs" dxfId="54" priority="87" operator="lessThan">
      <formula>1</formula>
    </cfRule>
    <cfRule type="cellIs" dxfId="53" priority="88" operator="between">
      <formula>$AB$4</formula>
      <formula>1</formula>
    </cfRule>
  </conditionalFormatting>
  <conditionalFormatting sqref="F129:G129 F145:G145">
    <cfRule type="cellIs" dxfId="52" priority="89" operator="equal">
      <formula>"Reprovado"</formula>
    </cfRule>
    <cfRule type="cellIs" dxfId="51" priority="90" operator="equal">
      <formula>"Aprovado"</formula>
    </cfRule>
  </conditionalFormatting>
  <conditionalFormatting sqref="F142:G142">
    <cfRule type="cellIs" dxfId="50" priority="84" operator="lessThan">
      <formula>1</formula>
    </cfRule>
    <cfRule type="cellIs" dxfId="49" priority="85" operator="between">
      <formula>$AB$4</formula>
      <formula>1</formula>
    </cfRule>
  </conditionalFormatting>
  <conditionalFormatting sqref="F360:H365">
    <cfRule type="cellIs" dxfId="48" priority="49" stopIfTrue="1" operator="equal">
      <formula>"nc"</formula>
    </cfRule>
  </conditionalFormatting>
  <conditionalFormatting sqref="F367:H368">
    <cfRule type="cellIs" dxfId="47" priority="47" stopIfTrue="1" operator="equal">
      <formula>"nc"</formula>
    </cfRule>
  </conditionalFormatting>
  <conditionalFormatting sqref="F370:H372">
    <cfRule type="cellIs" dxfId="46" priority="41" stopIfTrue="1" operator="equal">
      <formula>"nc"</formula>
    </cfRule>
  </conditionalFormatting>
  <conditionalFormatting sqref="F374:H382">
    <cfRule type="cellIs" dxfId="45" priority="23" stopIfTrue="1" operator="equal">
      <formula>"nc"</formula>
    </cfRule>
  </conditionalFormatting>
  <conditionalFormatting sqref="F404:H408">
    <cfRule type="cellIs" dxfId="44" priority="16" stopIfTrue="1" operator="equal">
      <formula>"nc"</formula>
    </cfRule>
  </conditionalFormatting>
  <conditionalFormatting sqref="F410:H419">
    <cfRule type="cellIs" dxfId="43" priority="6" stopIfTrue="1" operator="equal">
      <formula>"nc"</formula>
    </cfRule>
  </conditionalFormatting>
  <conditionalFormatting sqref="F421:H425">
    <cfRule type="cellIs" dxfId="42" priority="1" stopIfTrue="1" operator="equal">
      <formula>"nc"</formula>
    </cfRule>
  </conditionalFormatting>
  <conditionalFormatting sqref="H196:H197">
    <cfRule type="cellIs" dxfId="41" priority="62" operator="equal">
      <formula>"NA"</formula>
    </cfRule>
  </conditionalFormatting>
  <conditionalFormatting sqref="H234:H241">
    <cfRule type="cellIs" dxfId="40" priority="54" operator="equal">
      <formula>"NA"</formula>
    </cfRule>
  </conditionalFormatting>
  <conditionalFormatting sqref="H360:H365 H367:H368 H86:H115 H133:H134 H149:H151 H172:H175 H225:H229 H231:H232 H243:H264 H266 H268 H270:H271 H273:H288 H290:H291 H293:H296 H298:H299 H301:H302 H304:H308 H310:H312 H314:H317 H319:H338">
    <cfRule type="cellIs" dxfId="39" priority="86" operator="equal">
      <formula>"NA"</formula>
    </cfRule>
  </conditionalFormatting>
  <conditionalFormatting sqref="H370:H372">
    <cfRule type="cellIs" dxfId="38" priority="42" operator="equal">
      <formula>"NA"</formula>
    </cfRule>
  </conditionalFormatting>
  <conditionalFormatting sqref="H374:H382">
    <cfRule type="cellIs" dxfId="37" priority="24" operator="equal">
      <formula>"NA"</formula>
    </cfRule>
  </conditionalFormatting>
  <conditionalFormatting sqref="H401">
    <cfRule type="cellIs" dxfId="36" priority="97" stopIfTrue="1" operator="equal">
      <formula>"nc"</formula>
    </cfRule>
  </conditionalFormatting>
  <conditionalFormatting sqref="H404:H408 H410:H419 H421:H425">
    <cfRule type="cellIs" dxfId="35" priority="77" operator="equal">
      <formula>"NA"</formula>
    </cfRule>
  </conditionalFormatting>
  <conditionalFormatting sqref="I46:I54">
    <cfRule type="cellIs" dxfId="34" priority="81" operator="equal">
      <formula>"Reprovado"</formula>
    </cfRule>
    <cfRule type="cellIs" dxfId="33" priority="82" operator="equal">
      <formula>"Aprovado"</formula>
    </cfRule>
  </conditionalFormatting>
  <conditionalFormatting sqref="I55">
    <cfRule type="cellIs" dxfId="32" priority="79" operator="equal">
      <formula>"REPROVADO"</formula>
    </cfRule>
    <cfRule type="cellIs" dxfId="31" priority="80" operator="equal">
      <formula>"APROVADO"</formula>
    </cfRule>
  </conditionalFormatting>
  <dataValidations count="2">
    <dataValidation type="whole" allowBlank="1" showInputMessage="1" showErrorMessage="1" sqref="I10" xr:uid="{B1ED10C4-9923-4DE4-A035-9C12EB725F12}">
      <formula1>0</formula1>
      <formula2>99999999999999</formula2>
    </dataValidation>
    <dataValidation type="whole" operator="greaterThan" allowBlank="1" showInputMessage="1" showErrorMessage="1" errorTitle="Process Number" error="Mandatory numeric field!!" sqref="I7" xr:uid="{2166A41A-89C0-4793-A921-63771E697F7C}">
      <formula1>0</formula1>
    </dataValidation>
  </dataValidations>
  <hyperlinks>
    <hyperlink ref="C135" location="'Lista VDP'!B59" display="VOLTAR AO TOPO &gt;&gt;" xr:uid="{D183F11B-D5B3-437F-BEC0-6BE0F6054C8D}"/>
    <hyperlink ref="C152" location="'Lista VDP'!B59" display="VOLTAR AO TOPO &gt;&gt;" xr:uid="{BF71B606-11B8-46EC-A1D5-AD0B24486B21}"/>
    <hyperlink ref="C203" location="'Lista VDP'!B59" display="VOLTAR AO TOPO &gt;&gt;" xr:uid="{CC0C26A7-0DBB-4BBC-858C-B3B54511521E}"/>
    <hyperlink ref="C339" location="'Lista VDP'!B59" display="VOLTAR AO TOPO &gt;&gt;" xr:uid="{94B3AAC1-A952-4305-A822-EDFF3C75ED71}"/>
    <hyperlink ref="C383" location="'Lista VDP'!B59" display="VOLTAR AO TOPO &gt;&gt;" xr:uid="{30A2025C-5682-49EF-8F50-AC5993927AD4}"/>
    <hyperlink ref="C426" location="'Lista VDP'!B59" display="VOLTAR AO TOPO &gt;&gt;" xr:uid="{FA3C664A-CF64-48A2-BEF7-849BD88164D2}"/>
    <hyperlink ref="C176" location="'Lista VDP'!B59" display="VOLTAR AO TOPO &gt;&gt;" xr:uid="{D5A04B1B-60ED-4892-8CF9-DACF0B397D35}"/>
    <hyperlink ref="C46" location="'Lista VDP'!B80" display="1. Contrato de Trabalho" xr:uid="{78ED75EC-CE79-4644-A761-19D520B9ACCF}"/>
    <hyperlink ref="C119" location="'Lista VDP'!B59" display="VOLTAR AO TOPO &gt;&gt;" xr:uid="{E0DA9C73-46B5-454F-AEDC-5B8754FDCB4D}"/>
  </hyperlinks>
  <pageMargins left="0.39370078740157483" right="0.39370078740157483" top="0.78740157480314965" bottom="0.78740157480314965" header="0.31496062992125984" footer="0.31496062992125984"/>
  <pageSetup paperSize="9" scale="70" orientation="landscape" horizontalDpi="4294967292" verticalDpi="4294967292" r:id="rId1"/>
  <rowBreaks count="1" manualBreakCount="1">
    <brk id="66" max="16383" man="1"/>
  </rowBreaks>
  <colBreaks count="1" manualBreakCount="1">
    <brk id="9" max="1048575" man="1"/>
  </colBreaks>
  <ignoredErrors>
    <ignoredError sqref="F86:I11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2DEE66-4941-4891-8248-614291A967DF}">
          <x14:formula1>
            <xm:f>Configuracao!$F$3:$F$9</xm:f>
          </x14:formula1>
          <xm:sqref>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C045-BBC2-46AB-A57C-2C16FF6D2DC2}">
  <dimension ref="A1:AC197"/>
  <sheetViews>
    <sheetView showGridLines="0" topLeftCell="C1" zoomScale="80" zoomScaleNormal="80" zoomScalePageLayoutView="150" workbookViewId="0">
      <selection activeCell="F123" sqref="F123:G123"/>
    </sheetView>
  </sheetViews>
  <sheetFormatPr defaultColWidth="8.85546875" defaultRowHeight="12.75"/>
  <cols>
    <col min="1" max="1" width="8.85546875" style="1"/>
    <col min="2" max="2" width="6.7109375" style="46" customWidth="1"/>
    <col min="3" max="3" width="75" style="3" customWidth="1"/>
    <col min="4" max="4" width="4.7109375" style="54" customWidth="1"/>
    <col min="5" max="5" width="7.140625" style="98" bestFit="1" customWidth="1"/>
    <col min="6" max="6" width="10.28515625" style="54" customWidth="1"/>
    <col min="7" max="7" width="7.7109375" style="54" customWidth="1"/>
    <col min="8" max="8" width="4.7109375" style="54" customWidth="1"/>
    <col min="9" max="9" width="32" style="8" customWidth="1"/>
    <col min="10" max="10" width="5" style="208" customWidth="1"/>
    <col min="11" max="11" width="6" style="1" customWidth="1"/>
    <col min="12" max="12" width="6.7109375" style="46" customWidth="1"/>
    <col min="13" max="13" width="75" style="3" customWidth="1"/>
    <col min="14" max="14" width="4.7109375" style="54" customWidth="1"/>
    <col min="15" max="15" width="7.140625" style="98" bestFit="1" customWidth="1"/>
    <col min="16" max="16" width="10.28515625" style="54" customWidth="1"/>
    <col min="17" max="17" width="7.7109375" style="54" customWidth="1"/>
    <col min="18" max="18" width="4.7109375" style="54" customWidth="1"/>
    <col min="19" max="19" width="32" style="8" customWidth="1"/>
    <col min="20" max="25" width="8.85546875" style="208" customWidth="1"/>
    <col min="26" max="27" width="8.85546875" style="9" customWidth="1"/>
    <col min="28" max="28" width="16.140625" style="9" customWidth="1"/>
    <col min="29" max="29" width="8.85546875" style="9"/>
    <col min="30" max="16384" width="8.85546875" style="1"/>
  </cols>
  <sheetData>
    <row r="1" spans="2:29">
      <c r="K1" s="218"/>
      <c r="U1" s="243"/>
    </row>
    <row r="2" spans="2:29" ht="23.25">
      <c r="C2" s="247" t="s">
        <v>554</v>
      </c>
      <c r="K2" s="218"/>
      <c r="M2" s="247" t="s">
        <v>555</v>
      </c>
      <c r="U2" s="243"/>
    </row>
    <row r="3" spans="2:29">
      <c r="K3" s="218"/>
      <c r="U3" s="243"/>
    </row>
    <row r="4" spans="2:29">
      <c r="C4" s="113"/>
      <c r="K4" s="218"/>
      <c r="M4" s="113"/>
      <c r="U4" s="243"/>
    </row>
    <row r="5" spans="2:29" s="7" customFormat="1">
      <c r="B5" s="171"/>
      <c r="C5" s="57" t="s">
        <v>62</v>
      </c>
      <c r="E5" s="4"/>
      <c r="F5" s="4"/>
      <c r="G5" s="4"/>
      <c r="H5" s="54"/>
      <c r="I5" s="5"/>
      <c r="J5" s="209"/>
      <c r="K5" s="219"/>
      <c r="L5" s="171"/>
      <c r="M5" s="57" t="s">
        <v>62</v>
      </c>
      <c r="O5" s="4"/>
      <c r="P5" s="4"/>
      <c r="Q5" s="4"/>
      <c r="R5" s="54"/>
      <c r="S5" s="5"/>
      <c r="T5" s="209"/>
      <c r="U5" s="244"/>
      <c r="V5" s="209"/>
      <c r="W5" s="209"/>
      <c r="X5" s="209"/>
      <c r="Y5" s="209"/>
      <c r="Z5" s="6"/>
      <c r="AA5" s="6"/>
      <c r="AB5" s="6"/>
      <c r="AC5" s="6"/>
    </row>
    <row r="6" spans="2:29" s="7" customFormat="1">
      <c r="B6" s="171"/>
      <c r="C6" s="27"/>
      <c r="D6" s="27"/>
      <c r="E6" s="54"/>
      <c r="F6" s="4"/>
      <c r="G6" s="4"/>
      <c r="H6" s="54"/>
      <c r="I6" s="5"/>
      <c r="J6" s="209"/>
      <c r="K6" s="219"/>
      <c r="L6" s="171"/>
      <c r="M6" s="27"/>
      <c r="N6" s="27"/>
      <c r="O6" s="54"/>
      <c r="P6" s="4"/>
      <c r="Q6" s="4"/>
      <c r="R6" s="54"/>
      <c r="S6" s="5"/>
      <c r="T6" s="209"/>
      <c r="U6" s="244"/>
      <c r="V6" s="209"/>
      <c r="W6" s="209"/>
      <c r="X6" s="209"/>
      <c r="Y6" s="209"/>
      <c r="Z6" s="6"/>
      <c r="AA6" s="6"/>
      <c r="AB6" s="6"/>
      <c r="AC6" s="6"/>
    </row>
    <row r="7" spans="2:29">
      <c r="B7" s="1"/>
      <c r="C7" s="1"/>
      <c r="D7" s="1"/>
      <c r="E7" s="54"/>
      <c r="F7" s="59" t="s">
        <v>63</v>
      </c>
      <c r="G7" s="60"/>
      <c r="H7" s="1"/>
      <c r="I7" s="83"/>
      <c r="K7" s="218"/>
      <c r="L7" s="1"/>
      <c r="M7" s="1"/>
      <c r="N7" s="1"/>
      <c r="O7" s="54"/>
      <c r="P7" s="59" t="s">
        <v>63</v>
      </c>
      <c r="Q7" s="60"/>
      <c r="R7" s="1"/>
      <c r="S7" s="83"/>
      <c r="U7" s="243"/>
    </row>
    <row r="8" spans="2:29" ht="15">
      <c r="B8" s="1"/>
      <c r="C8" s="62" t="s">
        <v>64</v>
      </c>
      <c r="D8" s="63"/>
      <c r="E8" s="95"/>
      <c r="F8" s="61" t="s">
        <v>65</v>
      </c>
      <c r="G8" s="61" t="s">
        <v>66</v>
      </c>
      <c r="H8" s="1"/>
      <c r="I8" s="125" t="s">
        <v>67</v>
      </c>
      <c r="J8"/>
      <c r="K8" s="218"/>
      <c r="L8" s="1"/>
      <c r="M8" s="62" t="s">
        <v>64</v>
      </c>
      <c r="N8" s="63"/>
      <c r="O8" s="95"/>
      <c r="P8" s="61" t="s">
        <v>65</v>
      </c>
      <c r="Q8" s="61" t="s">
        <v>66</v>
      </c>
      <c r="R8" s="1"/>
      <c r="S8" s="125" t="s">
        <v>68</v>
      </c>
      <c r="U8" s="243"/>
    </row>
    <row r="9" spans="2:29" s="7" customFormat="1" ht="15">
      <c r="B9" s="171"/>
      <c r="C9" s="114" t="str">
        <f>'VCP_BCI_2025 List'!C44</f>
        <v>1. CONTRATO DE TRABALHO</v>
      </c>
      <c r="D9" s="64"/>
      <c r="E9" s="110"/>
      <c r="F9" s="94">
        <f>'VCP_BCI_2025 List'!F44</f>
        <v>30</v>
      </c>
      <c r="G9" s="94">
        <f>'VCP_BCI_2025 List'!G44</f>
        <v>0</v>
      </c>
      <c r="H9" s="54"/>
      <c r="I9" s="126" t="str">
        <f>'VCP_BCI_2025 List'!I44</f>
        <v>REPROVADO</v>
      </c>
      <c r="J9"/>
      <c r="K9" s="219"/>
      <c r="L9" s="171"/>
      <c r="M9" s="114" t="str">
        <f>'Lista VCP_ABR_2025(nao_editar)'!C46</f>
        <v>1. CONTRATO DE TRABALHO</v>
      </c>
      <c r="N9" s="64"/>
      <c r="O9" s="110"/>
      <c r="P9" s="94">
        <f>'Lista VCP_ABR_2025(nao_editar)'!F46</f>
        <v>30</v>
      </c>
      <c r="Q9" s="94">
        <f>'Lista VCP_ABR_2025(nao_editar)'!G46</f>
        <v>0</v>
      </c>
      <c r="R9" s="54"/>
      <c r="S9" s="126" t="str">
        <f>'Lista VCP_ABR_2025(nao_editar)'!I46</f>
        <v>REPROVADO</v>
      </c>
      <c r="T9" s="209"/>
      <c r="U9" s="244"/>
      <c r="V9" s="209"/>
      <c r="W9" s="209"/>
      <c r="X9" s="209"/>
      <c r="Y9" s="209"/>
      <c r="Z9" s="6"/>
      <c r="AA9" s="6"/>
      <c r="AB9" s="6"/>
      <c r="AC9" s="6"/>
    </row>
    <row r="10" spans="2:29" s="7" customFormat="1" ht="15">
      <c r="B10" s="171"/>
      <c r="C10" s="114" t="str">
        <f>'VCP_BCI_2025 List'!C45</f>
        <v>2. PROIBIÇÃO DE TRABALHO INFANTIL</v>
      </c>
      <c r="D10" s="64"/>
      <c r="E10" s="110"/>
      <c r="F10" s="94">
        <f>'VCP_BCI_2025 List'!F45</f>
        <v>2</v>
      </c>
      <c r="G10" s="94">
        <f>'VCP_BCI_2025 List'!G45</f>
        <v>0</v>
      </c>
      <c r="H10" s="54"/>
      <c r="I10" s="127" t="str">
        <f>'VCP_BCI_2025 List'!I45</f>
        <v>Reprovado</v>
      </c>
      <c r="J10"/>
      <c r="K10" s="219"/>
      <c r="L10" s="171"/>
      <c r="M10" s="114" t="str">
        <f>'Lista VCP_ABR_2025(nao_editar)'!C47</f>
        <v>2. PROIBIÇÃO DE TRABALHO INFANTIL</v>
      </c>
      <c r="N10" s="64"/>
      <c r="O10" s="110"/>
      <c r="P10" s="94">
        <f>'Lista VCP_ABR_2025(nao_editar)'!F47</f>
        <v>2</v>
      </c>
      <c r="Q10" s="94">
        <f>'Lista VCP_ABR_2025(nao_editar)'!G47</f>
        <v>0</v>
      </c>
      <c r="R10" s="54"/>
      <c r="S10" s="127" t="str">
        <f>'Lista VCP_ABR_2025(nao_editar)'!I47</f>
        <v>REPROVADO</v>
      </c>
      <c r="T10" s="209"/>
      <c r="U10" s="244"/>
      <c r="V10" s="209"/>
      <c r="W10" s="209"/>
      <c r="X10" s="209"/>
      <c r="Y10" s="209"/>
      <c r="Z10" s="6"/>
      <c r="AA10" s="6"/>
      <c r="AB10" s="6"/>
      <c r="AC10" s="6"/>
    </row>
    <row r="11" spans="2:29" s="7" customFormat="1" ht="15">
      <c r="B11" s="171"/>
      <c r="C11" s="115" t="str">
        <f>'VCP_BCI_2025 List'!C46</f>
        <v xml:space="preserve">3. PROIBIÇÃO DE TRABALHO ANÁLOGO AO ESCRAVO </v>
      </c>
      <c r="D11" s="64"/>
      <c r="E11" s="110"/>
      <c r="F11" s="94">
        <f>'VCP_BCI_2025 List'!F46</f>
        <v>3</v>
      </c>
      <c r="G11" s="94">
        <f>'VCP_BCI_2025 List'!G46</f>
        <v>0</v>
      </c>
      <c r="H11" s="54"/>
      <c r="I11" s="127" t="str">
        <f>'VCP_BCI_2025 List'!I46</f>
        <v>Reprovado</v>
      </c>
      <c r="J11"/>
      <c r="K11" s="219"/>
      <c r="L11" s="171"/>
      <c r="M11" s="114" t="str">
        <f>'Lista VCP_ABR_2025(nao_editar)'!C48</f>
        <v xml:space="preserve">3. PROIBIÇÃO DE TRABALHO ANÁLOGO AO ESCRAVO </v>
      </c>
      <c r="N11" s="64"/>
      <c r="O11" s="110"/>
      <c r="P11" s="94">
        <f>'Lista VCP_ABR_2025(nao_editar)'!F48</f>
        <v>3</v>
      </c>
      <c r="Q11" s="94">
        <f>'Lista VCP_ABR_2025(nao_editar)'!G48</f>
        <v>0</v>
      </c>
      <c r="R11" s="54"/>
      <c r="S11" s="127" t="str">
        <f>'Lista VCP_ABR_2025(nao_editar)'!I48</f>
        <v>Reprovado</v>
      </c>
      <c r="T11" s="209"/>
      <c r="U11" s="244"/>
      <c r="V11" s="209"/>
      <c r="W11" s="209"/>
      <c r="X11" s="209"/>
      <c r="Y11" s="209"/>
      <c r="Z11" s="6"/>
      <c r="AA11" s="6"/>
      <c r="AB11" s="6"/>
      <c r="AC11" s="6"/>
    </row>
    <row r="12" spans="2:29" s="107" customFormat="1" ht="15">
      <c r="B12" s="172"/>
      <c r="C12" s="116" t="str">
        <f>'VCP_BCI_2025 List'!C47</f>
        <v>4. LIBERDADE DE ASSOCIAÇÃO SINDICAL</v>
      </c>
      <c r="D12" s="103"/>
      <c r="E12" s="104"/>
      <c r="F12" s="108">
        <f>'VCP_BCI_2025 List'!F47</f>
        <v>4</v>
      </c>
      <c r="G12" s="105">
        <f>'VCP_BCI_2025 List'!G47</f>
        <v>0</v>
      </c>
      <c r="H12" s="106"/>
      <c r="I12" s="128" t="str">
        <f>'VCP_BCI_2025 List'!I47</f>
        <v>Reprovado</v>
      </c>
      <c r="J12"/>
      <c r="K12" s="219"/>
      <c r="L12" s="172"/>
      <c r="M12" s="114" t="str">
        <f>'Lista VCP_ABR_2025(nao_editar)'!C49</f>
        <v>4. LIBERDADE DE ASSOCIAÇÃO SINDICAL</v>
      </c>
      <c r="N12" s="103"/>
      <c r="O12" s="104"/>
      <c r="P12" s="108">
        <f>'Lista VCP_ABR_2025(nao_editar)'!F49</f>
        <v>4</v>
      </c>
      <c r="Q12" s="105">
        <f>'Lista VCP_ABR_2025(nao_editar)'!G49</f>
        <v>0</v>
      </c>
      <c r="R12" s="106"/>
      <c r="S12" s="128" t="str">
        <f>'Lista VCP_ABR_2025(nao_editar)'!I49</f>
        <v>Reprovado</v>
      </c>
      <c r="T12" s="210"/>
      <c r="U12" s="245"/>
      <c r="V12" s="210"/>
      <c r="W12" s="210"/>
      <c r="X12" s="210"/>
      <c r="Y12" s="210"/>
      <c r="Z12" s="109"/>
      <c r="AA12" s="109"/>
      <c r="AB12" s="109"/>
      <c r="AC12" s="109"/>
    </row>
    <row r="13" spans="2:29" s="7" customFormat="1" ht="15">
      <c r="B13" s="171"/>
      <c r="C13" s="114" t="str">
        <f>'VCP_BCI_2025 List'!C48</f>
        <v xml:space="preserve">5. PROIBIÇÃO DE DISCRIMINAÇÃO DE PESSOAS </v>
      </c>
      <c r="D13" s="64"/>
      <c r="E13" s="110"/>
      <c r="F13" s="94">
        <f>'VCP_BCI_2025 List'!F48</f>
        <v>7</v>
      </c>
      <c r="G13" s="94">
        <f>'VCP_BCI_2025 List'!G48</f>
        <v>0</v>
      </c>
      <c r="H13" s="54"/>
      <c r="I13" s="126" t="str">
        <f>'VCP_BCI_2025 List'!I48</f>
        <v>Reprovado</v>
      </c>
      <c r="J13"/>
      <c r="K13" s="219"/>
      <c r="L13" s="171"/>
      <c r="M13" s="114" t="str">
        <f>'Lista VCP_ABR_2025(nao_editar)'!C50</f>
        <v xml:space="preserve">5. PROIBIÇÃO DE DISCRIMINAÇÃO DE PESSOAS </v>
      </c>
      <c r="N13" s="64"/>
      <c r="O13" s="110"/>
      <c r="P13" s="94">
        <f>'Lista VCP_ABR_2025(nao_editar)'!F50</f>
        <v>2</v>
      </c>
      <c r="Q13" s="94">
        <f>'Lista VCP_ABR_2025(nao_editar)'!G50</f>
        <v>0</v>
      </c>
      <c r="R13" s="54"/>
      <c r="S13" s="126" t="str">
        <f>'Lista VCP_ABR_2025(nao_editar)'!I50</f>
        <v>Reprovado</v>
      </c>
      <c r="T13" s="209"/>
      <c r="U13" s="244"/>
      <c r="V13" s="209"/>
      <c r="W13" s="209"/>
      <c r="X13" s="209"/>
      <c r="Y13" s="209"/>
      <c r="Z13" s="6"/>
      <c r="AA13" s="6"/>
      <c r="AB13" s="6"/>
      <c r="AC13" s="6"/>
    </row>
    <row r="14" spans="2:29" s="7" customFormat="1" ht="15">
      <c r="B14" s="171"/>
      <c r="C14" s="114" t="str">
        <f>'VCP_BCI_2025 List'!C49</f>
        <v xml:space="preserve">6. SEGURANÇA, SAÚDE OCUPACIONAL E MEIO AMBIENTE DO TRABALHO </v>
      </c>
      <c r="D14" s="64"/>
      <c r="E14" s="110"/>
      <c r="F14" s="94">
        <f>'VCP_BCI_2025 List'!F49</f>
        <v>100</v>
      </c>
      <c r="G14" s="94">
        <f>'VCP_BCI_2025 List'!G49</f>
        <v>0</v>
      </c>
      <c r="H14" s="54"/>
      <c r="I14" s="126" t="str">
        <f>'VCP_BCI_2025 List'!I49</f>
        <v>REPROVADO</v>
      </c>
      <c r="J14"/>
      <c r="K14" s="219"/>
      <c r="L14" s="171"/>
      <c r="M14" s="114" t="str">
        <f>'Lista VCP_ABR_2025(nao_editar)'!C51</f>
        <v xml:space="preserve">6. SEGURANÇA, SAÚDE OCUPACIONAL E MEIO AMBIENTE DO TRABALHO </v>
      </c>
      <c r="N14" s="64"/>
      <c r="O14" s="110"/>
      <c r="P14" s="94">
        <f>'Lista VCP_ABR_2025(nao_editar)'!F51</f>
        <v>99</v>
      </c>
      <c r="Q14" s="94">
        <f>'Lista VCP_ABR_2025(nao_editar)'!G51</f>
        <v>0</v>
      </c>
      <c r="R14" s="54"/>
      <c r="S14" s="126" t="str">
        <f>'Lista VCP_ABR_2025(nao_editar)'!I51</f>
        <v>REPROVADO</v>
      </c>
      <c r="T14" s="209"/>
      <c r="U14" s="244"/>
      <c r="V14" s="209"/>
      <c r="W14" s="209"/>
      <c r="X14" s="209"/>
      <c r="Y14" s="209"/>
      <c r="Z14" s="6"/>
      <c r="AA14" s="6"/>
      <c r="AB14" s="6"/>
      <c r="AC14" s="6"/>
    </row>
    <row r="15" spans="2:29" s="7" customFormat="1" ht="15">
      <c r="B15" s="171"/>
      <c r="C15" s="205" t="str">
        <f>'VCP_BCI_2025 List'!C50</f>
        <v>7. DESEMPENHO AMBIENTAL</v>
      </c>
      <c r="D15" s="64"/>
      <c r="E15" s="110"/>
      <c r="F15" s="94">
        <f>'VCP_BCI_2025 List'!F50</f>
        <v>22</v>
      </c>
      <c r="G15" s="94">
        <f>'VCP_BCI_2025 List'!G50</f>
        <v>0</v>
      </c>
      <c r="H15" s="54"/>
      <c r="I15" s="126" t="str">
        <f>'VCP_BCI_2025 List'!I50</f>
        <v>REPROVADO</v>
      </c>
      <c r="J15"/>
      <c r="K15" s="219"/>
      <c r="L15" s="171"/>
      <c r="M15" s="114" t="str">
        <f>'Lista VCP_ABR_2025(nao_editar)'!C52</f>
        <v>7. DESEMPENHO AMBIENTAL</v>
      </c>
      <c r="N15" s="64"/>
      <c r="O15" s="110"/>
      <c r="P15" s="94">
        <f>'Lista VCP_ABR_2025(nao_editar)'!F52</f>
        <v>20</v>
      </c>
      <c r="Q15" s="94">
        <f>'Lista VCP_ABR_2025(nao_editar)'!G52</f>
        <v>0</v>
      </c>
      <c r="R15" s="54"/>
      <c r="S15" s="126" t="str">
        <f>'Lista VCP_ABR_2025(nao_editar)'!I52</f>
        <v>REPROVADO</v>
      </c>
      <c r="T15" s="209"/>
      <c r="U15" s="244"/>
      <c r="V15" s="209"/>
      <c r="W15" s="209"/>
      <c r="X15" s="209"/>
      <c r="Y15" s="209"/>
      <c r="Z15" s="6"/>
      <c r="AA15" s="6"/>
      <c r="AB15" s="6"/>
      <c r="AC15" s="6"/>
    </row>
    <row r="16" spans="2:29" s="7" customFormat="1" ht="15">
      <c r="B16" s="171"/>
      <c r="C16" s="205" t="str">
        <f>'VCP_BCI_2025 List'!C51</f>
        <v>8. BOAS PRÁTICAS AGRÍCOLAS</v>
      </c>
      <c r="D16" s="64"/>
      <c r="E16" s="110"/>
      <c r="F16" s="94">
        <f>'VCP_BCI_2025 List'!F51</f>
        <v>24</v>
      </c>
      <c r="G16" s="94">
        <f>'VCP_BCI_2025 List'!G51</f>
        <v>0</v>
      </c>
      <c r="H16" s="54"/>
      <c r="I16" s="126" t="str">
        <f>'VCP_BCI_2025 List'!I51</f>
        <v>REPROVADO</v>
      </c>
      <c r="J16"/>
      <c r="K16" s="219"/>
      <c r="L16" s="171"/>
      <c r="M16" s="114" t="str">
        <f>'Lista VCP_ABR_2025(nao_editar)'!C53</f>
        <v>8. BOAS PRÁTICAS AGRÍCOLAS</v>
      </c>
      <c r="N16" s="64"/>
      <c r="O16" s="110"/>
      <c r="P16" s="94">
        <f>'Lista VCP_ABR_2025(nao_editar)'!F53</f>
        <v>20</v>
      </c>
      <c r="Q16" s="94">
        <f>'Lista VCP_ABR_2025(nao_editar)'!G53</f>
        <v>0</v>
      </c>
      <c r="R16" s="54"/>
      <c r="S16" s="126" t="str">
        <f>'Lista VCP_ABR_2025(nao_editar)'!I53</f>
        <v>REPROVADO</v>
      </c>
      <c r="T16" s="209"/>
      <c r="U16" s="244"/>
      <c r="V16" s="209"/>
      <c r="W16" s="209"/>
      <c r="X16" s="209"/>
      <c r="Y16" s="209"/>
      <c r="Z16" s="6"/>
      <c r="AA16" s="6"/>
      <c r="AB16" s="6"/>
      <c r="AC16" s="6"/>
    </row>
    <row r="17" spans="2:29" s="7" customFormat="1" ht="15">
      <c r="B17" s="171"/>
      <c r="C17" s="205" t="str">
        <f>'VCP_BCI_2025 List'!C52</f>
        <v xml:space="preserve">9. GESTÃO DA UNIDADE </v>
      </c>
      <c r="D17" s="64"/>
      <c r="E17" s="110"/>
      <c r="F17" s="94">
        <f>'VCP_BCI_2025 List'!F52</f>
        <v>5</v>
      </c>
      <c r="G17" s="94">
        <f>'VCP_BCI_2025 List'!G52</f>
        <v>0</v>
      </c>
      <c r="H17" s="54"/>
      <c r="I17" s="126" t="str">
        <f>'VCP_BCI_2025 List'!I52</f>
        <v>REPROVADO</v>
      </c>
      <c r="J17"/>
      <c r="K17" s="219"/>
      <c r="L17" s="171"/>
      <c r="M17" s="114"/>
      <c r="N17" s="64"/>
      <c r="O17" s="110"/>
      <c r="P17" s="94"/>
      <c r="Q17" s="94"/>
      <c r="R17" s="54"/>
      <c r="S17" s="126"/>
      <c r="T17" s="209"/>
      <c r="U17" s="244"/>
      <c r="V17" s="209"/>
      <c r="W17" s="209"/>
      <c r="X17" s="209"/>
      <c r="Y17" s="209"/>
      <c r="Z17" s="6"/>
      <c r="AA17" s="6"/>
      <c r="AB17" s="6"/>
      <c r="AC17" s="6"/>
    </row>
    <row r="18" spans="2:29" s="7" customFormat="1" ht="15">
      <c r="B18" s="171"/>
      <c r="C18" s="129" t="s">
        <v>69</v>
      </c>
      <c r="D18" s="130"/>
      <c r="E18" s="131"/>
      <c r="F18" s="132">
        <f>SUM(F9:F17)</f>
        <v>197</v>
      </c>
      <c r="G18" s="132">
        <f>SUM(G9:G17)</f>
        <v>0</v>
      </c>
      <c r="H18" s="54"/>
      <c r="I18" s="133" t="str">
        <f>'VCP_BCI_2025 List'!I53</f>
        <v>REPROVADO</v>
      </c>
      <c r="J18"/>
      <c r="K18" s="219"/>
      <c r="L18" s="171"/>
      <c r="M18" s="129" t="s">
        <v>69</v>
      </c>
      <c r="N18" s="130"/>
      <c r="O18" s="131"/>
      <c r="P18" s="132">
        <f>SUM(P9:P17)</f>
        <v>180</v>
      </c>
      <c r="Q18" s="132">
        <f>SUM(Q9:Q17)</f>
        <v>0</v>
      </c>
      <c r="R18" s="54"/>
      <c r="S18" s="133" t="str">
        <f>'Lista VCP_ABR_2025(nao_editar)'!I55</f>
        <v>REPROVADO</v>
      </c>
      <c r="T18" s="209"/>
      <c r="U18" s="244"/>
      <c r="V18" s="209"/>
      <c r="W18" s="209"/>
      <c r="X18" s="209"/>
      <c r="Y18" s="209"/>
      <c r="Z18" s="6"/>
      <c r="AA18" s="6"/>
      <c r="AB18" s="6"/>
      <c r="AC18" s="6"/>
    </row>
    <row r="19" spans="2:29" s="7" customFormat="1">
      <c r="B19" s="171"/>
      <c r="C19" s="27"/>
      <c r="D19" s="27"/>
      <c r="E19" s="54"/>
      <c r="F19" s="4"/>
      <c r="G19" s="4"/>
      <c r="H19" s="54"/>
      <c r="I19" s="6">
        <f>COUNTIF(I9:I16,"Aprovado")</f>
        <v>0</v>
      </c>
      <c r="J19" s="209"/>
      <c r="K19" s="219"/>
      <c r="L19" s="171"/>
      <c r="M19" s="27"/>
      <c r="N19" s="27"/>
      <c r="O19" s="54"/>
      <c r="P19" s="4"/>
      <c r="Q19" s="4"/>
      <c r="R19" s="54"/>
      <c r="S19" s="6">
        <f>COUNTIF(S9:S16,"Aprovado")</f>
        <v>0</v>
      </c>
      <c r="T19" s="209"/>
      <c r="U19" s="244"/>
      <c r="V19" s="209"/>
      <c r="W19" s="209"/>
      <c r="X19" s="209"/>
      <c r="Y19" s="209"/>
      <c r="Z19" s="6"/>
      <c r="AA19" s="6"/>
      <c r="AB19" s="6"/>
      <c r="AC19" s="6"/>
    </row>
    <row r="20" spans="2:29" ht="16.5">
      <c r="B20" s="173"/>
      <c r="C20" s="89" t="s">
        <v>70</v>
      </c>
      <c r="D20" s="117"/>
      <c r="E20" s="118"/>
      <c r="F20" s="278">
        <f>'VCP_BCI_2025 List'!F55</f>
        <v>197</v>
      </c>
      <c r="G20" s="279"/>
      <c r="H20" s="1"/>
      <c r="I20" s="1"/>
      <c r="J20"/>
      <c r="K20" s="218"/>
      <c r="L20" s="173"/>
      <c r="M20" s="89" t="s">
        <v>70</v>
      </c>
      <c r="N20" s="117"/>
      <c r="O20" s="118"/>
      <c r="P20" s="278">
        <f>'Lista VCP_ABR_2025(nao_editar)'!F57</f>
        <v>180</v>
      </c>
      <c r="Q20" s="279"/>
      <c r="R20" s="1"/>
      <c r="S20" s="1"/>
      <c r="U20" s="243"/>
    </row>
    <row r="21" spans="2:29" ht="16.5">
      <c r="B21" s="173"/>
      <c r="C21" s="90" t="s">
        <v>71</v>
      </c>
      <c r="D21" s="117"/>
      <c r="E21" s="118"/>
      <c r="F21" s="278">
        <f ca="1">'VCP_BCI_2025 List'!F56</f>
        <v>0</v>
      </c>
      <c r="G21" s="279"/>
      <c r="H21" s="1"/>
      <c r="I21" s="7"/>
      <c r="J21"/>
      <c r="K21" s="218"/>
      <c r="L21" s="173"/>
      <c r="M21" s="90" t="s">
        <v>71</v>
      </c>
      <c r="N21" s="117"/>
      <c r="O21" s="118"/>
      <c r="P21" s="278">
        <f>'Lista VCP_ABR_2025(nao_editar)'!F58</f>
        <v>5</v>
      </c>
      <c r="Q21" s="279"/>
      <c r="R21" s="1"/>
      <c r="S21" s="7"/>
      <c r="U21" s="243"/>
    </row>
    <row r="22" spans="2:29" ht="16.5">
      <c r="B22" s="173"/>
      <c r="C22" s="91" t="s">
        <v>72</v>
      </c>
      <c r="D22" s="117"/>
      <c r="E22" s="118"/>
      <c r="F22" s="278">
        <f ca="1">'VCP_BCI_2025 List'!F57</f>
        <v>197</v>
      </c>
      <c r="G22" s="279"/>
      <c r="H22" s="28"/>
      <c r="J22"/>
      <c r="K22" s="218"/>
      <c r="L22" s="173"/>
      <c r="M22" s="91" t="s">
        <v>72</v>
      </c>
      <c r="N22" s="117"/>
      <c r="O22" s="118"/>
      <c r="P22" s="278">
        <f>'Lista VCP_ABR_2025(nao_editar)'!F59</f>
        <v>175</v>
      </c>
      <c r="Q22" s="279"/>
      <c r="R22" s="28"/>
      <c r="U22" s="243"/>
    </row>
    <row r="23" spans="2:29" ht="16.5">
      <c r="C23" s="91" t="s">
        <v>556</v>
      </c>
      <c r="D23" s="117"/>
      <c r="E23" s="118"/>
      <c r="F23" s="278">
        <f>F37+F50+F63+F74+F98+F116+F134+F152+F171</f>
        <v>97</v>
      </c>
      <c r="G23" s="279"/>
      <c r="K23" s="218"/>
      <c r="M23" s="91" t="s">
        <v>556</v>
      </c>
      <c r="N23" s="117"/>
      <c r="O23" s="118"/>
      <c r="P23" s="278">
        <f>P37+P50+P63+P74+P98+P116+P134+P152</f>
        <v>75</v>
      </c>
      <c r="Q23" s="279"/>
      <c r="U23" s="243"/>
    </row>
    <row r="24" spans="2:29">
      <c r="B24" s="1" t="s">
        <v>74</v>
      </c>
      <c r="C24" s="1"/>
      <c r="D24" s="1"/>
      <c r="E24" s="54"/>
      <c r="F24" s="1"/>
      <c r="G24" s="1"/>
      <c r="H24" s="1"/>
      <c r="K24" s="218"/>
      <c r="L24" s="1" t="s">
        <v>74</v>
      </c>
      <c r="M24" s="1"/>
      <c r="N24" s="1"/>
      <c r="O24" s="54"/>
      <c r="P24" s="1"/>
      <c r="Q24" s="1"/>
      <c r="R24" s="1"/>
      <c r="U24" s="243"/>
    </row>
    <row r="25" spans="2:29">
      <c r="B25" s="1" t="s">
        <v>75</v>
      </c>
      <c r="C25" s="1"/>
      <c r="D25" s="1"/>
      <c r="E25" s="54"/>
      <c r="F25" s="1"/>
      <c r="G25" s="1"/>
      <c r="H25" s="1"/>
      <c r="K25" s="218"/>
      <c r="L25" s="1" t="s">
        <v>75</v>
      </c>
      <c r="M25" s="1"/>
      <c r="N25" s="1"/>
      <c r="O25" s="54"/>
      <c r="P25" s="1"/>
      <c r="Q25" s="1"/>
      <c r="R25" s="1"/>
      <c r="U25" s="243"/>
    </row>
    <row r="26" spans="2:29">
      <c r="B26" s="1" t="s">
        <v>76</v>
      </c>
      <c r="C26" s="28"/>
      <c r="D26" s="28"/>
      <c r="E26" s="54"/>
      <c r="F26" s="28"/>
      <c r="G26" s="28"/>
      <c r="H26" s="28"/>
      <c r="K26" s="218"/>
      <c r="L26" s="1" t="s">
        <v>76</v>
      </c>
      <c r="M26" s="28"/>
      <c r="N26" s="28"/>
      <c r="O26" s="54"/>
      <c r="P26" s="28"/>
      <c r="Q26" s="28"/>
      <c r="R26" s="28"/>
      <c r="U26" s="243"/>
    </row>
    <row r="27" spans="2:29">
      <c r="B27" s="7" t="s">
        <v>77</v>
      </c>
      <c r="C27" s="7"/>
      <c r="D27" s="7"/>
      <c r="E27" s="4"/>
      <c r="F27" s="7"/>
      <c r="G27" s="7"/>
      <c r="H27" s="7"/>
      <c r="K27" s="218"/>
      <c r="L27" s="7" t="s">
        <v>77</v>
      </c>
      <c r="M27" s="31"/>
      <c r="N27" s="31"/>
      <c r="O27" s="96"/>
      <c r="P27" s="31"/>
      <c r="Q27" s="31"/>
      <c r="R27" s="31"/>
      <c r="S27" s="83"/>
      <c r="T27" s="253"/>
      <c r="U27" s="243"/>
    </row>
    <row r="28" spans="2:29">
      <c r="B28" s="32" t="s">
        <v>78</v>
      </c>
      <c r="C28" s="32"/>
      <c r="D28" s="32"/>
      <c r="E28" s="97"/>
      <c r="F28" s="248"/>
      <c r="G28" s="248"/>
      <c r="H28" s="248"/>
      <c r="I28" s="249"/>
      <c r="J28" s="250"/>
      <c r="K28" s="251"/>
      <c r="L28" s="32" t="s">
        <v>78</v>
      </c>
      <c r="M28" s="32"/>
      <c r="N28" s="32"/>
      <c r="O28" s="97"/>
      <c r="P28" s="27"/>
      <c r="Q28" s="27"/>
      <c r="R28" s="27"/>
      <c r="T28" s="252"/>
      <c r="U28" s="243"/>
    </row>
    <row r="29" spans="2:29">
      <c r="K29" s="218"/>
      <c r="U29" s="243"/>
    </row>
    <row r="30" spans="2:29" ht="15">
      <c r="B30" s="54"/>
      <c r="C30" s="134" t="s">
        <v>79</v>
      </c>
      <c r="D30" s="135"/>
      <c r="E30" s="136"/>
      <c r="F30" s="135"/>
      <c r="G30" s="137"/>
      <c r="H30" s="28"/>
      <c r="I30"/>
      <c r="J30"/>
      <c r="K30" s="218"/>
      <c r="L30" s="54"/>
      <c r="M30" s="134" t="s">
        <v>79</v>
      </c>
      <c r="N30" s="135"/>
      <c r="O30" s="136"/>
      <c r="P30" s="135"/>
      <c r="Q30" s="137"/>
      <c r="R30" s="28"/>
      <c r="S30"/>
      <c r="U30" s="243"/>
    </row>
    <row r="31" spans="2:29" ht="15">
      <c r="B31" s="54"/>
      <c r="C31" s="66" t="s">
        <v>80</v>
      </c>
      <c r="D31" s="65"/>
      <c r="E31" s="110"/>
      <c r="F31" s="278">
        <f>'VCP_BCI_2025 List'!F67</f>
        <v>30</v>
      </c>
      <c r="G31" s="279"/>
      <c r="H31" s="28"/>
      <c r="I31"/>
      <c r="J31"/>
      <c r="K31" s="218"/>
      <c r="L31" s="54"/>
      <c r="M31" s="66" t="s">
        <v>80</v>
      </c>
      <c r="N31" s="65"/>
      <c r="O31" s="110"/>
      <c r="P31" s="280">
        <f>'Lista VCP_ABR_2025(nao_editar)'!F69</f>
        <v>30</v>
      </c>
      <c r="Q31" s="281"/>
      <c r="R31" s="28"/>
      <c r="S31"/>
      <c r="U31" s="243"/>
    </row>
    <row r="32" spans="2:29" ht="15">
      <c r="B32" s="54"/>
      <c r="C32" s="66" t="s">
        <v>81</v>
      </c>
      <c r="D32" s="65"/>
      <c r="E32" s="110"/>
      <c r="F32" s="278">
        <f>'VCP_BCI_2025 List'!F68</f>
        <v>0</v>
      </c>
      <c r="G32" s="279"/>
      <c r="H32" s="28"/>
      <c r="I32"/>
      <c r="J32"/>
      <c r="K32" s="218"/>
      <c r="L32" s="54"/>
      <c r="M32" s="66" t="s">
        <v>81</v>
      </c>
      <c r="N32" s="65"/>
      <c r="O32" s="110"/>
      <c r="P32" s="280">
        <f>'Lista VCP_ABR_2025(nao_editar)'!F70</f>
        <v>3</v>
      </c>
      <c r="Q32" s="281"/>
      <c r="R32" s="28"/>
      <c r="S32"/>
      <c r="U32" s="243"/>
    </row>
    <row r="33" spans="1:29" ht="15">
      <c r="B33" s="54"/>
      <c r="C33" s="66" t="s">
        <v>82</v>
      </c>
      <c r="D33" s="65"/>
      <c r="E33" s="110"/>
      <c r="F33" s="278">
        <f>'VCP_BCI_2025 List'!F69</f>
        <v>0</v>
      </c>
      <c r="G33" s="279"/>
      <c r="H33" s="28"/>
      <c r="I33"/>
      <c r="J33"/>
      <c r="K33" s="218"/>
      <c r="L33" s="54"/>
      <c r="M33" s="66" t="s">
        <v>82</v>
      </c>
      <c r="N33" s="65"/>
      <c r="O33" s="110"/>
      <c r="P33" s="280">
        <f>'Lista VCP_ABR_2025(nao_editar)'!F71</f>
        <v>0</v>
      </c>
      <c r="Q33" s="281"/>
      <c r="R33" s="28"/>
      <c r="S33"/>
      <c r="U33" s="243"/>
    </row>
    <row r="34" spans="1:29" ht="15">
      <c r="B34" s="54"/>
      <c r="C34" s="66" t="s">
        <v>83</v>
      </c>
      <c r="D34" s="65"/>
      <c r="E34" s="110"/>
      <c r="F34" s="278">
        <f>'VCP_BCI_2025 List'!F70</f>
        <v>30</v>
      </c>
      <c r="G34" s="279"/>
      <c r="H34" s="28"/>
      <c r="I34"/>
      <c r="J34"/>
      <c r="K34" s="218"/>
      <c r="L34" s="54"/>
      <c r="M34" s="66" t="s">
        <v>83</v>
      </c>
      <c r="N34" s="65"/>
      <c r="O34" s="110"/>
      <c r="P34" s="280">
        <f>'Lista VCP_ABR_2025(nao_editar)'!F72</f>
        <v>27</v>
      </c>
      <c r="Q34" s="281"/>
      <c r="R34" s="28"/>
      <c r="S34"/>
      <c r="U34" s="243"/>
    </row>
    <row r="35" spans="1:29" s="7" customFormat="1" ht="15">
      <c r="B35" s="4"/>
      <c r="C35" s="67" t="s">
        <v>84</v>
      </c>
      <c r="D35" s="64"/>
      <c r="E35" s="112"/>
      <c r="F35" s="302">
        <f>'VCP_BCI_2025 List'!F71</f>
        <v>0</v>
      </c>
      <c r="G35" s="303"/>
      <c r="H35" s="27"/>
      <c r="I35"/>
      <c r="J35"/>
      <c r="K35" s="219"/>
      <c r="L35" s="4"/>
      <c r="M35" s="67" t="s">
        <v>84</v>
      </c>
      <c r="N35" s="64"/>
      <c r="O35" s="112"/>
      <c r="P35" s="282">
        <f>P32/P31</f>
        <v>0.1</v>
      </c>
      <c r="Q35" s="283"/>
      <c r="R35" s="27"/>
      <c r="S35"/>
      <c r="T35" s="209"/>
      <c r="U35" s="244"/>
      <c r="V35" s="209"/>
      <c r="W35" s="209"/>
      <c r="X35" s="209"/>
      <c r="Y35" s="209"/>
      <c r="Z35" s="6"/>
      <c r="AA35" s="6"/>
      <c r="AB35" s="6"/>
      <c r="AC35" s="6"/>
    </row>
    <row r="36" spans="1:29" ht="15">
      <c r="B36" s="54"/>
      <c r="C36" s="58"/>
      <c r="D36" s="28"/>
      <c r="E36" s="54"/>
      <c r="F36" s="92"/>
      <c r="G36" s="92"/>
      <c r="H36" s="28"/>
      <c r="I36"/>
      <c r="J36"/>
      <c r="K36" s="218"/>
      <c r="L36" s="54"/>
      <c r="M36" s="58"/>
      <c r="N36" s="28"/>
      <c r="O36" s="54"/>
      <c r="P36" s="92"/>
      <c r="Q36" s="92"/>
      <c r="R36" s="28"/>
      <c r="S36"/>
      <c r="U36" s="243"/>
    </row>
    <row r="37" spans="1:29" ht="15">
      <c r="B37" s="54"/>
      <c r="C37" s="66" t="s">
        <v>85</v>
      </c>
      <c r="D37" s="65"/>
      <c r="E37" s="110"/>
      <c r="F37" s="278">
        <f>'VCP_BCI_2025 List'!F73</f>
        <v>11</v>
      </c>
      <c r="G37" s="279"/>
      <c r="H37" s="28"/>
      <c r="I37"/>
      <c r="J37"/>
      <c r="K37" s="218"/>
      <c r="L37" s="54"/>
      <c r="M37" s="66" t="s">
        <v>85</v>
      </c>
      <c r="N37" s="65"/>
      <c r="O37" s="110"/>
      <c r="P37" s="280">
        <f>'Lista VCP_ABR_2025(nao_editar)'!F75</f>
        <v>8</v>
      </c>
      <c r="Q37" s="281"/>
      <c r="R37" s="28"/>
      <c r="S37"/>
      <c r="U37" s="243"/>
    </row>
    <row r="38" spans="1:29" ht="15">
      <c r="B38" s="54"/>
      <c r="C38" s="66" t="s">
        <v>81</v>
      </c>
      <c r="D38" s="65"/>
      <c r="E38" s="110"/>
      <c r="F38" s="278">
        <f>'VCP_BCI_2025 List'!F74</f>
        <v>0</v>
      </c>
      <c r="G38" s="279"/>
      <c r="H38" s="28"/>
      <c r="I38"/>
      <c r="J38"/>
      <c r="K38" s="218"/>
      <c r="L38" s="54"/>
      <c r="M38" s="66" t="s">
        <v>81</v>
      </c>
      <c r="N38" s="65"/>
      <c r="O38" s="110"/>
      <c r="P38" s="280">
        <f>'Lista VCP_ABR_2025(nao_editar)'!F76</f>
        <v>0</v>
      </c>
      <c r="Q38" s="281"/>
      <c r="R38" s="28"/>
      <c r="S38"/>
      <c r="U38" s="243"/>
    </row>
    <row r="39" spans="1:29" ht="15">
      <c r="B39" s="54"/>
      <c r="C39" s="66" t="s">
        <v>82</v>
      </c>
      <c r="D39" s="65"/>
      <c r="E39" s="110"/>
      <c r="F39" s="278">
        <f>'VCP_BCI_2025 List'!F75</f>
        <v>0</v>
      </c>
      <c r="G39" s="279"/>
      <c r="H39" s="28"/>
      <c r="I39"/>
      <c r="J39"/>
      <c r="K39" s="218"/>
      <c r="L39" s="54"/>
      <c r="M39" s="66" t="s">
        <v>82</v>
      </c>
      <c r="N39" s="65"/>
      <c r="O39" s="110"/>
      <c r="P39" s="280">
        <f>'Lista VCP_ABR_2025(nao_editar)'!F77</f>
        <v>0</v>
      </c>
      <c r="Q39" s="281"/>
      <c r="R39" s="28"/>
      <c r="S39"/>
      <c r="U39" s="243"/>
    </row>
    <row r="40" spans="1:29" ht="15">
      <c r="B40" s="54"/>
      <c r="C40" s="66" t="s">
        <v>83</v>
      </c>
      <c r="D40" s="65"/>
      <c r="E40" s="110"/>
      <c r="F40" s="278">
        <f>'VCP_BCI_2025 List'!F76</f>
        <v>11</v>
      </c>
      <c r="G40" s="279"/>
      <c r="H40" s="28"/>
      <c r="I40"/>
      <c r="J40"/>
      <c r="K40" s="218"/>
      <c r="L40" s="54"/>
      <c r="M40" s="66" t="s">
        <v>83</v>
      </c>
      <c r="N40" s="65"/>
      <c r="O40" s="110"/>
      <c r="P40" s="280">
        <f>'Lista VCP_ABR_2025(nao_editar)'!F78</f>
        <v>8</v>
      </c>
      <c r="Q40" s="281"/>
      <c r="R40" s="28"/>
      <c r="S40"/>
      <c r="U40" s="243"/>
    </row>
    <row r="41" spans="1:29" s="7" customFormat="1" ht="15">
      <c r="B41" s="4"/>
      <c r="C41" s="67" t="s">
        <v>84</v>
      </c>
      <c r="D41" s="64"/>
      <c r="E41" s="112"/>
      <c r="F41" s="282">
        <f>F38/F37</f>
        <v>0</v>
      </c>
      <c r="G41" s="283"/>
      <c r="H41" s="27"/>
      <c r="I41"/>
      <c r="J41"/>
      <c r="K41" s="219"/>
      <c r="L41" s="4"/>
      <c r="M41" s="67" t="s">
        <v>84</v>
      </c>
      <c r="N41" s="64"/>
      <c r="O41" s="112"/>
      <c r="P41" s="282">
        <f>P38/P37</f>
        <v>0</v>
      </c>
      <c r="Q41" s="283"/>
      <c r="R41" s="27"/>
      <c r="S41"/>
      <c r="T41" s="209"/>
      <c r="U41" s="244"/>
      <c r="V41" s="209"/>
      <c r="W41" s="209"/>
      <c r="X41" s="209"/>
      <c r="Y41" s="209"/>
      <c r="Z41" s="6"/>
      <c r="AA41" s="6"/>
      <c r="AB41" s="6"/>
      <c r="AC41" s="6"/>
    </row>
    <row r="42" spans="1:29" ht="15">
      <c r="B42" s="54"/>
      <c r="C42" s="58"/>
      <c r="D42" s="28"/>
      <c r="E42" s="54"/>
      <c r="F42" s="292"/>
      <c r="G42" s="293"/>
      <c r="H42" s="28"/>
      <c r="I42"/>
      <c r="J42"/>
      <c r="K42" s="218"/>
      <c r="L42" s="54"/>
      <c r="M42" s="58"/>
      <c r="N42" s="28"/>
      <c r="O42" s="54"/>
      <c r="P42" s="292"/>
      <c r="Q42" s="293"/>
      <c r="R42" s="28"/>
      <c r="S42"/>
      <c r="U42" s="243"/>
    </row>
    <row r="43" spans="1:29" ht="15">
      <c r="B43" s="54"/>
      <c r="C43" s="1"/>
      <c r="D43" s="1"/>
      <c r="E43" s="54"/>
      <c r="F43" s="286" t="s">
        <v>86</v>
      </c>
      <c r="G43" s="287"/>
      <c r="H43" s="1"/>
      <c r="I43"/>
      <c r="J43"/>
      <c r="K43" s="218"/>
      <c r="L43" s="54"/>
      <c r="M43" s="1"/>
      <c r="N43" s="1"/>
      <c r="O43" s="54"/>
      <c r="P43" s="286" t="s">
        <v>86</v>
      </c>
      <c r="Q43" s="287"/>
      <c r="R43" s="1"/>
      <c r="S43"/>
      <c r="U43" s="243"/>
    </row>
    <row r="44" spans="1:29" s="208" customFormat="1" ht="15">
      <c r="A44" s="1"/>
      <c r="B44" s="54"/>
      <c r="C44" s="138" t="s">
        <v>87</v>
      </c>
      <c r="D44" s="135"/>
      <c r="E44" s="139"/>
      <c r="F44" s="278" t="str">
        <f>'VCP_BCI_2025 List'!F80</f>
        <v>REPROVADO</v>
      </c>
      <c r="G44" s="279"/>
      <c r="H44" s="28"/>
      <c r="I44"/>
      <c r="J44"/>
      <c r="K44" s="218"/>
      <c r="L44" s="54"/>
      <c r="M44" s="138" t="s">
        <v>87</v>
      </c>
      <c r="N44" s="135"/>
      <c r="O44" s="139"/>
      <c r="P44" s="280" t="str">
        <f>'Lista VCP_ABR_2025(nao_editar)'!F82</f>
        <v>REPROVADO</v>
      </c>
      <c r="Q44" s="281"/>
      <c r="R44" s="28"/>
      <c r="S44"/>
      <c r="U44" s="243"/>
      <c r="Z44" s="9"/>
      <c r="AA44" s="9"/>
      <c r="AB44" s="9"/>
      <c r="AC44" s="9"/>
    </row>
    <row r="45" spans="1:29" s="208" customFormat="1" ht="15">
      <c r="A45" s="1"/>
      <c r="B45" s="46"/>
      <c r="C45" s="3"/>
      <c r="D45" s="54"/>
      <c r="E45" s="98"/>
      <c r="F45"/>
      <c r="G45"/>
      <c r="H45" s="54"/>
      <c r="I45"/>
      <c r="J45"/>
      <c r="K45" s="218"/>
      <c r="L45" s="46"/>
      <c r="M45" s="3"/>
      <c r="N45" s="54"/>
      <c r="O45" s="98"/>
      <c r="P45"/>
      <c r="Q45"/>
      <c r="R45" s="54"/>
      <c r="S45"/>
      <c r="U45" s="243"/>
      <c r="Z45" s="9"/>
      <c r="AA45" s="9"/>
      <c r="AB45" s="9"/>
      <c r="AC45" s="9"/>
    </row>
    <row r="46" spans="1:29" s="208" customFormat="1" ht="15">
      <c r="A46" s="220"/>
      <c r="B46" s="221"/>
      <c r="C46" s="222"/>
      <c r="D46" s="223"/>
      <c r="E46" s="224"/>
      <c r="F46" s="225"/>
      <c r="G46" s="225"/>
      <c r="H46" s="223"/>
      <c r="I46" s="225"/>
      <c r="J46" s="225"/>
      <c r="K46" s="226"/>
      <c r="L46" s="221"/>
      <c r="M46" s="222"/>
      <c r="N46" s="223"/>
      <c r="O46" s="224"/>
      <c r="P46" s="225"/>
      <c r="Q46" s="225"/>
      <c r="R46" s="223"/>
      <c r="S46" s="225"/>
      <c r="T46" s="227"/>
      <c r="U46" s="243"/>
      <c r="Z46" s="9"/>
      <c r="AA46" s="9"/>
      <c r="AB46" s="9"/>
      <c r="AC46" s="9"/>
    </row>
    <row r="47" spans="1:29" ht="12.75" customHeight="1">
      <c r="B47" s="54"/>
      <c r="C47" s="120"/>
      <c r="D47" s="84"/>
      <c r="H47" s="84"/>
      <c r="I47"/>
      <c r="J47"/>
      <c r="K47" s="218"/>
      <c r="L47" s="54"/>
      <c r="M47" s="120"/>
      <c r="N47" s="84"/>
      <c r="R47" s="84"/>
      <c r="S47"/>
      <c r="U47" s="243"/>
    </row>
    <row r="48" spans="1:29" ht="15">
      <c r="I48"/>
      <c r="J48"/>
      <c r="K48" s="218"/>
      <c r="S48"/>
      <c r="U48" s="243"/>
    </row>
    <row r="49" spans="1:29" ht="12.75" customHeight="1">
      <c r="B49" s="54"/>
      <c r="C49" s="68" t="s">
        <v>154</v>
      </c>
      <c r="D49" s="70"/>
      <c r="E49" s="101"/>
      <c r="F49" s="70"/>
      <c r="G49" s="71"/>
      <c r="H49" s="28"/>
      <c r="I49"/>
      <c r="J49"/>
      <c r="K49" s="218"/>
      <c r="L49" s="54"/>
      <c r="M49" s="68" t="s">
        <v>154</v>
      </c>
      <c r="N49" s="70"/>
      <c r="O49" s="101"/>
      <c r="P49" s="70"/>
      <c r="Q49" s="71"/>
      <c r="R49" s="28"/>
      <c r="S49"/>
      <c r="U49" s="243"/>
    </row>
    <row r="50" spans="1:29" ht="12.75" customHeight="1">
      <c r="B50" s="54"/>
      <c r="C50" s="66" t="s">
        <v>155</v>
      </c>
      <c r="D50" s="65"/>
      <c r="E50" s="110"/>
      <c r="F50" s="280">
        <f>'VCP_BCI_2025 List'!F117</f>
        <v>2</v>
      </c>
      <c r="G50" s="281"/>
      <c r="H50" s="28"/>
      <c r="I50"/>
      <c r="J50"/>
      <c r="K50" s="218"/>
      <c r="L50" s="54"/>
      <c r="M50" s="66" t="s">
        <v>155</v>
      </c>
      <c r="N50" s="65"/>
      <c r="O50" s="110"/>
      <c r="P50" s="280">
        <f>'Lista VCP_ABR_2025(nao_editar)'!F122</f>
        <v>2</v>
      </c>
      <c r="Q50" s="281"/>
      <c r="R50" s="28"/>
      <c r="S50"/>
      <c r="U50" s="243"/>
    </row>
    <row r="51" spans="1:29" ht="15">
      <c r="B51" s="54"/>
      <c r="C51" s="66" t="s">
        <v>81</v>
      </c>
      <c r="D51" s="65"/>
      <c r="E51" s="110"/>
      <c r="F51" s="280">
        <f>'VCP_BCI_2025 List'!F118</f>
        <v>0</v>
      </c>
      <c r="G51" s="281"/>
      <c r="H51" s="28"/>
      <c r="I51"/>
      <c r="J51"/>
      <c r="K51" s="218"/>
      <c r="L51" s="54"/>
      <c r="M51" s="66" t="s">
        <v>81</v>
      </c>
      <c r="N51" s="65"/>
      <c r="O51" s="110"/>
      <c r="P51" s="280">
        <f>'Lista VCP_ABR_2025(nao_editar)'!F123</f>
        <v>0</v>
      </c>
      <c r="Q51" s="281"/>
      <c r="R51" s="28"/>
      <c r="S51"/>
      <c r="U51" s="243"/>
    </row>
    <row r="52" spans="1:29" ht="15">
      <c r="B52" s="54"/>
      <c r="C52" s="66" t="s">
        <v>82</v>
      </c>
      <c r="D52" s="65"/>
      <c r="E52" s="110"/>
      <c r="F52" s="280">
        <f>'VCP_BCI_2025 List'!F119</f>
        <v>0</v>
      </c>
      <c r="G52" s="281"/>
      <c r="H52" s="28"/>
      <c r="I52"/>
      <c r="J52"/>
      <c r="K52" s="218"/>
      <c r="L52" s="54"/>
      <c r="M52" s="66" t="s">
        <v>82</v>
      </c>
      <c r="N52" s="65"/>
      <c r="O52" s="110"/>
      <c r="P52" s="280">
        <f>'Lista VCP_ABR_2025(nao_editar)'!F124</f>
        <v>0</v>
      </c>
      <c r="Q52" s="281"/>
      <c r="R52" s="28"/>
      <c r="S52"/>
      <c r="U52" s="243"/>
    </row>
    <row r="53" spans="1:29" ht="15">
      <c r="B53" s="54"/>
      <c r="C53" s="66" t="s">
        <v>83</v>
      </c>
      <c r="D53" s="65"/>
      <c r="E53" s="110"/>
      <c r="F53" s="280">
        <f>'VCP_BCI_2025 List'!F120</f>
        <v>2</v>
      </c>
      <c r="G53" s="281"/>
      <c r="H53" s="28"/>
      <c r="I53"/>
      <c r="J53"/>
      <c r="K53" s="218"/>
      <c r="L53" s="54"/>
      <c r="M53" s="66" t="s">
        <v>83</v>
      </c>
      <c r="N53" s="65"/>
      <c r="O53" s="110"/>
      <c r="P53" s="280">
        <f>'Lista VCP_ABR_2025(nao_editar)'!F125</f>
        <v>2</v>
      </c>
      <c r="Q53" s="281"/>
      <c r="R53" s="28"/>
      <c r="S53"/>
      <c r="U53" s="243"/>
    </row>
    <row r="54" spans="1:29" s="7" customFormat="1" ht="15">
      <c r="B54" s="4"/>
      <c r="C54" s="67" t="s">
        <v>84</v>
      </c>
      <c r="D54" s="64"/>
      <c r="E54" s="112"/>
      <c r="F54" s="282">
        <f>F51/F50</f>
        <v>0</v>
      </c>
      <c r="G54" s="283"/>
      <c r="H54" s="27"/>
      <c r="I54"/>
      <c r="J54"/>
      <c r="K54" s="219"/>
      <c r="L54" s="4"/>
      <c r="M54" s="67" t="s">
        <v>84</v>
      </c>
      <c r="N54" s="64"/>
      <c r="O54" s="112"/>
      <c r="P54" s="282">
        <f>P51/P50</f>
        <v>0</v>
      </c>
      <c r="Q54" s="283"/>
      <c r="R54" s="27"/>
      <c r="S54"/>
      <c r="T54" s="209"/>
      <c r="U54" s="244"/>
      <c r="V54" s="209"/>
      <c r="W54" s="209"/>
      <c r="X54" s="209"/>
      <c r="Y54" s="209"/>
      <c r="Z54" s="6"/>
      <c r="AA54" s="6"/>
      <c r="AB54" s="6"/>
      <c r="AC54" s="6"/>
    </row>
    <row r="55" spans="1:29" ht="15">
      <c r="B55" s="54"/>
      <c r="C55" s="58"/>
      <c r="D55" s="28"/>
      <c r="E55" s="54"/>
      <c r="F55" s="28"/>
      <c r="G55" s="28"/>
      <c r="H55" s="28"/>
      <c r="I55"/>
      <c r="J55"/>
      <c r="K55" s="218"/>
      <c r="L55" s="54"/>
      <c r="M55" s="58"/>
      <c r="N55" s="28"/>
      <c r="O55" s="54"/>
      <c r="P55" s="28"/>
      <c r="Q55" s="28"/>
      <c r="R55" s="28"/>
      <c r="S55"/>
      <c r="U55" s="243"/>
    </row>
    <row r="56" spans="1:29" ht="15">
      <c r="B56" s="54"/>
      <c r="C56" s="1"/>
      <c r="D56" s="1"/>
      <c r="E56" s="54"/>
      <c r="F56" s="284" t="s">
        <v>86</v>
      </c>
      <c r="G56" s="285"/>
      <c r="H56" s="1"/>
      <c r="I56"/>
      <c r="J56"/>
      <c r="K56" s="218"/>
      <c r="L56" s="54"/>
      <c r="M56" s="1"/>
      <c r="N56" s="1"/>
      <c r="O56" s="54"/>
      <c r="P56" s="284" t="s">
        <v>86</v>
      </c>
      <c r="Q56" s="285"/>
      <c r="R56" s="1"/>
      <c r="S56"/>
      <c r="U56" s="243"/>
    </row>
    <row r="57" spans="1:29" ht="15">
      <c r="B57" s="54"/>
      <c r="C57" s="69" t="s">
        <v>156</v>
      </c>
      <c r="D57" s="70"/>
      <c r="E57" s="102"/>
      <c r="F57" s="280" t="str">
        <f>'VCP_BCI_2025 List'!F124</f>
        <v>Reprovado</v>
      </c>
      <c r="G57" s="281"/>
      <c r="H57" s="28"/>
      <c r="I57"/>
      <c r="J57"/>
      <c r="K57" s="218"/>
      <c r="L57" s="54"/>
      <c r="M57" s="69" t="s">
        <v>156</v>
      </c>
      <c r="N57" s="70"/>
      <c r="O57" s="102"/>
      <c r="P57" s="280" t="str">
        <f>'Lista VCP_ABR_2025(nao_editar)'!F129</f>
        <v>REPROVADO</v>
      </c>
      <c r="Q57" s="281"/>
      <c r="R57" s="28"/>
      <c r="S57"/>
      <c r="U57" s="243"/>
    </row>
    <row r="58" spans="1:29" ht="15">
      <c r="I58"/>
      <c r="J58"/>
      <c r="K58" s="218"/>
      <c r="S58"/>
      <c r="U58" s="243"/>
    </row>
    <row r="59" spans="1:29" ht="15">
      <c r="B59" s="2"/>
      <c r="C59"/>
      <c r="D59"/>
      <c r="E59"/>
      <c r="F59"/>
      <c r="G59"/>
      <c r="H59"/>
      <c r="I59"/>
      <c r="J59"/>
      <c r="K59" s="218"/>
      <c r="L59"/>
      <c r="M59"/>
      <c r="N59"/>
      <c r="O59"/>
      <c r="P59"/>
      <c r="Q59"/>
      <c r="R59" s="9"/>
      <c r="S59"/>
      <c r="U59" s="243"/>
    </row>
    <row r="60" spans="1:29" ht="15">
      <c r="A60" s="228"/>
      <c r="B60" s="229"/>
      <c r="C60" s="230"/>
      <c r="D60" s="230"/>
      <c r="E60" s="230"/>
      <c r="F60" s="230"/>
      <c r="G60" s="230"/>
      <c r="H60" s="230"/>
      <c r="I60" s="230"/>
      <c r="J60" s="230"/>
      <c r="K60" s="231"/>
      <c r="L60" s="230"/>
      <c r="M60" s="230"/>
      <c r="N60" s="230"/>
      <c r="O60" s="230"/>
      <c r="P60" s="230"/>
      <c r="Q60" s="230"/>
      <c r="R60" s="232"/>
      <c r="S60" s="230"/>
      <c r="T60" s="233"/>
      <c r="U60" s="243"/>
    </row>
    <row r="61" spans="1:29" ht="15">
      <c r="I61"/>
      <c r="J61"/>
      <c r="K61" s="218"/>
      <c r="S61"/>
      <c r="U61" s="243"/>
    </row>
    <row r="62" spans="1:29" ht="15">
      <c r="B62" s="54"/>
      <c r="C62" s="148" t="s">
        <v>163</v>
      </c>
      <c r="D62" s="135"/>
      <c r="E62" s="136"/>
      <c r="F62" s="135"/>
      <c r="G62" s="137"/>
      <c r="H62" s="28"/>
      <c r="I62"/>
      <c r="J62"/>
      <c r="K62" s="218"/>
      <c r="L62" s="54"/>
      <c r="M62" s="148" t="s">
        <v>163</v>
      </c>
      <c r="N62" s="135"/>
      <c r="O62" s="136"/>
      <c r="P62" s="135"/>
      <c r="Q62" s="137"/>
      <c r="R62" s="28"/>
      <c r="S62"/>
      <c r="U62" s="243"/>
    </row>
    <row r="63" spans="1:29" ht="15">
      <c r="B63" s="54"/>
      <c r="C63" s="66" t="s">
        <v>155</v>
      </c>
      <c r="D63" s="65"/>
      <c r="E63" s="110"/>
      <c r="F63" s="280">
        <f>'VCP_BCI_2025 List'!F133</f>
        <v>3</v>
      </c>
      <c r="G63" s="281"/>
      <c r="H63" s="28"/>
      <c r="I63"/>
      <c r="J63"/>
      <c r="K63" s="218"/>
      <c r="L63" s="54"/>
      <c r="M63" s="66" t="s">
        <v>155</v>
      </c>
      <c r="N63" s="65"/>
      <c r="O63" s="110"/>
      <c r="P63" s="280">
        <f>'Lista VCP_ABR_2025(nao_editar)'!F138</f>
        <v>3</v>
      </c>
      <c r="Q63" s="281"/>
      <c r="R63" s="28"/>
      <c r="S63"/>
      <c r="U63" s="243"/>
    </row>
    <row r="64" spans="1:29" ht="15">
      <c r="B64" s="54"/>
      <c r="C64" s="66" t="s">
        <v>81</v>
      </c>
      <c r="D64" s="65"/>
      <c r="E64" s="110"/>
      <c r="F64" s="280">
        <f>'VCP_BCI_2025 List'!F134</f>
        <v>0</v>
      </c>
      <c r="G64" s="281"/>
      <c r="H64" s="28"/>
      <c r="I64"/>
      <c r="J64"/>
      <c r="K64" s="218"/>
      <c r="L64" s="54"/>
      <c r="M64" s="66" t="s">
        <v>81</v>
      </c>
      <c r="N64" s="65"/>
      <c r="O64" s="110"/>
      <c r="P64" s="280">
        <f>'Lista VCP_ABR_2025(nao_editar)'!F139</f>
        <v>0</v>
      </c>
      <c r="Q64" s="281"/>
      <c r="R64" s="28"/>
      <c r="S64"/>
      <c r="U64" s="243"/>
    </row>
    <row r="65" spans="1:29" ht="15">
      <c r="B65" s="54"/>
      <c r="C65" s="66" t="s">
        <v>82</v>
      </c>
      <c r="D65" s="65"/>
      <c r="E65" s="110"/>
      <c r="F65" s="280">
        <f>'VCP_BCI_2025 List'!F135</f>
        <v>0</v>
      </c>
      <c r="G65" s="281"/>
      <c r="H65" s="28"/>
      <c r="I65"/>
      <c r="J65"/>
      <c r="K65" s="218"/>
      <c r="L65" s="54"/>
      <c r="M65" s="66" t="s">
        <v>82</v>
      </c>
      <c r="N65" s="65"/>
      <c r="O65" s="110"/>
      <c r="P65" s="280">
        <f>'Lista VCP_ABR_2025(nao_editar)'!F140</f>
        <v>0</v>
      </c>
      <c r="Q65" s="281"/>
      <c r="R65" s="28"/>
      <c r="S65"/>
      <c r="U65" s="243"/>
    </row>
    <row r="66" spans="1:29" ht="15">
      <c r="B66" s="54"/>
      <c r="C66" s="66" t="s">
        <v>83</v>
      </c>
      <c r="D66" s="65"/>
      <c r="E66" s="110"/>
      <c r="F66" s="280">
        <f>'VCP_BCI_2025 List'!F136</f>
        <v>3</v>
      </c>
      <c r="G66" s="281"/>
      <c r="H66" s="28"/>
      <c r="I66"/>
      <c r="J66"/>
      <c r="K66" s="218"/>
      <c r="L66" s="54"/>
      <c r="M66" s="66" t="s">
        <v>83</v>
      </c>
      <c r="N66" s="65"/>
      <c r="O66" s="110"/>
      <c r="P66" s="280">
        <f>'Lista VCP_ABR_2025(nao_editar)'!F141</f>
        <v>3</v>
      </c>
      <c r="Q66" s="281"/>
      <c r="R66" s="28"/>
      <c r="S66"/>
      <c r="U66" s="243"/>
    </row>
    <row r="67" spans="1:29" s="7" customFormat="1" ht="15">
      <c r="B67" s="4"/>
      <c r="C67" s="67" t="s">
        <v>84</v>
      </c>
      <c r="D67" s="64"/>
      <c r="E67" s="112"/>
      <c r="F67" s="282">
        <f>F64/F63</f>
        <v>0</v>
      </c>
      <c r="G67" s="283"/>
      <c r="H67" s="27"/>
      <c r="I67"/>
      <c r="J67"/>
      <c r="K67" s="219"/>
      <c r="L67" s="4"/>
      <c r="M67" s="67" t="s">
        <v>84</v>
      </c>
      <c r="N67" s="64"/>
      <c r="O67" s="112"/>
      <c r="P67" s="282">
        <f>P64/P63</f>
        <v>0</v>
      </c>
      <c r="Q67" s="283"/>
      <c r="R67" s="27"/>
      <c r="S67"/>
      <c r="T67" s="209"/>
      <c r="U67" s="244"/>
      <c r="V67" s="209"/>
      <c r="W67" s="209"/>
      <c r="X67" s="209"/>
      <c r="Y67" s="209"/>
      <c r="Z67" s="6"/>
      <c r="AA67" s="6"/>
      <c r="AB67" s="6"/>
      <c r="AC67" s="6"/>
    </row>
    <row r="68" spans="1:29" ht="15">
      <c r="B68" s="54"/>
      <c r="C68" s="58"/>
      <c r="D68" s="28"/>
      <c r="E68" s="54"/>
      <c r="F68" s="28"/>
      <c r="G68" s="28"/>
      <c r="H68" s="28"/>
      <c r="I68"/>
      <c r="J68"/>
      <c r="K68" s="218"/>
      <c r="L68" s="54"/>
      <c r="M68" s="58"/>
      <c r="N68" s="28"/>
      <c r="O68" s="54"/>
      <c r="P68" s="28"/>
      <c r="Q68" s="28"/>
      <c r="R68" s="28"/>
      <c r="S68"/>
      <c r="U68" s="243"/>
    </row>
    <row r="69" spans="1:29" ht="15">
      <c r="B69" s="54"/>
      <c r="C69" s="1"/>
      <c r="D69" s="1"/>
      <c r="E69" s="54"/>
      <c r="F69" s="286" t="s">
        <v>86</v>
      </c>
      <c r="G69" s="287"/>
      <c r="H69" s="1"/>
      <c r="I69"/>
      <c r="J69"/>
      <c r="K69" s="218"/>
      <c r="L69" s="54"/>
      <c r="M69" s="1"/>
      <c r="N69" s="1"/>
      <c r="O69" s="54"/>
      <c r="P69" s="286" t="s">
        <v>86</v>
      </c>
      <c r="Q69" s="287"/>
      <c r="R69" s="1"/>
      <c r="S69"/>
      <c r="U69" s="243"/>
    </row>
    <row r="70" spans="1:29" ht="15">
      <c r="B70" s="54"/>
      <c r="C70" s="138" t="s">
        <v>164</v>
      </c>
      <c r="D70" s="135"/>
      <c r="E70" s="139"/>
      <c r="F70" s="280" t="str">
        <f>IF(F67&gt;=100%,"Aprovado","Reprovado")</f>
        <v>Reprovado</v>
      </c>
      <c r="G70" s="281"/>
      <c r="H70" s="28"/>
      <c r="I70"/>
      <c r="J70"/>
      <c r="K70" s="218"/>
      <c r="L70" s="54"/>
      <c r="M70" s="138" t="s">
        <v>164</v>
      </c>
      <c r="N70" s="135"/>
      <c r="O70" s="139"/>
      <c r="P70" s="280" t="str">
        <f>'Lista VCP_ABR_2025(nao_editar)'!F145</f>
        <v>Reprovado</v>
      </c>
      <c r="Q70" s="281"/>
      <c r="R70" s="28"/>
      <c r="S70"/>
      <c r="U70" s="243"/>
    </row>
    <row r="71" spans="1:29" ht="15">
      <c r="A71" s="220"/>
      <c r="B71" s="234"/>
      <c r="C71" s="222"/>
      <c r="D71" s="235"/>
      <c r="E71" s="224"/>
      <c r="F71" s="235"/>
      <c r="G71" s="235"/>
      <c r="H71" s="235"/>
      <c r="I71" s="225"/>
      <c r="J71" s="225"/>
      <c r="K71" s="226"/>
      <c r="L71" s="234"/>
      <c r="M71" s="222"/>
      <c r="N71" s="235"/>
      <c r="O71" s="224"/>
      <c r="P71" s="235"/>
      <c r="Q71" s="235"/>
      <c r="R71" s="235"/>
      <c r="S71" s="225"/>
      <c r="T71" s="227"/>
      <c r="U71" s="243"/>
    </row>
    <row r="72" spans="1:29" ht="15">
      <c r="I72"/>
      <c r="J72"/>
      <c r="K72" s="218"/>
      <c r="S72"/>
      <c r="U72" s="243"/>
    </row>
    <row r="73" spans="1:29" ht="15">
      <c r="B73" s="54"/>
      <c r="C73" s="68" t="s">
        <v>172</v>
      </c>
      <c r="D73" s="70"/>
      <c r="E73" s="101"/>
      <c r="F73" s="70"/>
      <c r="G73" s="71"/>
      <c r="H73" s="28"/>
      <c r="I73"/>
      <c r="J73"/>
      <c r="K73" s="218"/>
      <c r="L73" s="54"/>
      <c r="M73" s="68" t="s">
        <v>172</v>
      </c>
      <c r="N73" s="70"/>
      <c r="O73" s="101"/>
      <c r="P73" s="70"/>
      <c r="Q73" s="71"/>
      <c r="R73" s="28"/>
      <c r="S73"/>
      <c r="U73" s="243"/>
    </row>
    <row r="74" spans="1:29" ht="15">
      <c r="B74" s="54"/>
      <c r="C74" s="66" t="s">
        <v>80</v>
      </c>
      <c r="D74" s="65"/>
      <c r="E74" s="110"/>
      <c r="F74" s="280">
        <f>'VCP_BCI_2025 List'!F150</f>
        <v>4</v>
      </c>
      <c r="G74" s="281"/>
      <c r="H74" s="28"/>
      <c r="I74"/>
      <c r="J74"/>
      <c r="K74" s="218"/>
      <c r="L74" s="54"/>
      <c r="M74" s="66" t="s">
        <v>80</v>
      </c>
      <c r="N74" s="65"/>
      <c r="O74" s="110"/>
      <c r="P74" s="280">
        <f>'Lista VCP_ABR_2025(nao_editar)'!F155</f>
        <v>4</v>
      </c>
      <c r="Q74" s="281"/>
      <c r="R74" s="28"/>
      <c r="S74"/>
      <c r="U74" s="243"/>
    </row>
    <row r="75" spans="1:29" ht="15">
      <c r="B75" s="54"/>
      <c r="C75" s="66" t="s">
        <v>81</v>
      </c>
      <c r="D75" s="65"/>
      <c r="E75" s="110"/>
      <c r="F75" s="280">
        <f>'VCP_BCI_2025 List'!F151</f>
        <v>0</v>
      </c>
      <c r="G75" s="281"/>
      <c r="H75" s="28"/>
      <c r="I75"/>
      <c r="J75"/>
      <c r="K75" s="218"/>
      <c r="L75" s="54"/>
      <c r="M75" s="66" t="s">
        <v>81</v>
      </c>
      <c r="N75" s="65"/>
      <c r="O75" s="110"/>
      <c r="P75" s="280">
        <f>'Lista VCP_ABR_2025(nao_editar)'!F156</f>
        <v>0</v>
      </c>
      <c r="Q75" s="281"/>
      <c r="R75" s="28"/>
      <c r="S75"/>
      <c r="U75" s="243"/>
    </row>
    <row r="76" spans="1:29" ht="15">
      <c r="B76" s="54"/>
      <c r="C76" s="66" t="s">
        <v>82</v>
      </c>
      <c r="D76" s="65"/>
      <c r="E76" s="110"/>
      <c r="F76" s="280">
        <f>'VCP_BCI_2025 List'!F152</f>
        <v>0</v>
      </c>
      <c r="G76" s="281"/>
      <c r="H76" s="28"/>
      <c r="I76"/>
      <c r="J76"/>
      <c r="K76" s="218"/>
      <c r="L76" s="54"/>
      <c r="M76" s="66" t="s">
        <v>82</v>
      </c>
      <c r="N76" s="65"/>
      <c r="O76" s="110"/>
      <c r="P76" s="280">
        <f>'Lista VCP_ABR_2025(nao_editar)'!F157</f>
        <v>0</v>
      </c>
      <c r="Q76" s="281"/>
      <c r="R76" s="28"/>
      <c r="S76"/>
      <c r="U76" s="243"/>
    </row>
    <row r="77" spans="1:29" ht="15">
      <c r="B77" s="54"/>
      <c r="C77" s="66" t="s">
        <v>83</v>
      </c>
      <c r="D77" s="65"/>
      <c r="E77" s="110"/>
      <c r="F77" s="280">
        <f>'VCP_BCI_2025 List'!F153</f>
        <v>4</v>
      </c>
      <c r="G77" s="281"/>
      <c r="H77" s="28"/>
      <c r="I77"/>
      <c r="J77"/>
      <c r="K77" s="218"/>
      <c r="L77" s="54"/>
      <c r="M77" s="66" t="s">
        <v>83</v>
      </c>
      <c r="N77" s="65"/>
      <c r="O77" s="110"/>
      <c r="P77" s="280">
        <f>'Lista VCP_ABR_2025(nao_editar)'!F158</f>
        <v>4</v>
      </c>
      <c r="Q77" s="281"/>
      <c r="R77" s="28"/>
      <c r="S77"/>
      <c r="U77" s="243"/>
    </row>
    <row r="78" spans="1:29" s="7" customFormat="1" ht="15">
      <c r="B78" s="4"/>
      <c r="C78" s="67" t="s">
        <v>84</v>
      </c>
      <c r="D78" s="64"/>
      <c r="E78" s="112"/>
      <c r="F78" s="282">
        <f>F75/F74</f>
        <v>0</v>
      </c>
      <c r="G78" s="283"/>
      <c r="H78" s="27"/>
      <c r="I78"/>
      <c r="J78"/>
      <c r="K78" s="219"/>
      <c r="L78" s="4"/>
      <c r="M78" s="67" t="s">
        <v>84</v>
      </c>
      <c r="N78" s="64"/>
      <c r="O78" s="112"/>
      <c r="P78" s="282">
        <f>P75/P74</f>
        <v>0</v>
      </c>
      <c r="Q78" s="283"/>
      <c r="R78" s="27"/>
      <c r="S78"/>
      <c r="T78" s="209"/>
      <c r="U78" s="244"/>
      <c r="V78" s="209"/>
      <c r="W78" s="209"/>
      <c r="X78" s="209"/>
      <c r="Y78" s="209"/>
      <c r="Z78" s="6"/>
      <c r="AA78" s="6"/>
      <c r="AB78" s="6"/>
      <c r="AC78" s="6"/>
    </row>
    <row r="79" spans="1:29" ht="15">
      <c r="B79" s="54"/>
      <c r="C79" s="58"/>
      <c r="D79" s="28"/>
      <c r="E79" s="54"/>
      <c r="F79" s="28"/>
      <c r="G79" s="28"/>
      <c r="H79" s="28"/>
      <c r="I79"/>
      <c r="J79"/>
      <c r="K79" s="218"/>
      <c r="L79" s="54"/>
      <c r="M79" s="58"/>
      <c r="N79" s="28"/>
      <c r="O79" s="54"/>
      <c r="P79" s="28"/>
      <c r="Q79" s="28"/>
      <c r="R79" s="28"/>
      <c r="S79"/>
      <c r="U79" s="243"/>
    </row>
    <row r="80" spans="1:29" ht="15">
      <c r="B80" s="54"/>
      <c r="C80" s="66" t="s">
        <v>85</v>
      </c>
      <c r="D80" s="65"/>
      <c r="E80" s="110"/>
      <c r="F80" s="280">
        <f>'VCP_BCI_2025 List'!F156</f>
        <v>4</v>
      </c>
      <c r="G80" s="281"/>
      <c r="H80" s="28"/>
      <c r="I80"/>
      <c r="J80"/>
      <c r="K80" s="218"/>
      <c r="L80" s="54"/>
      <c r="M80" s="66" t="s">
        <v>85</v>
      </c>
      <c r="N80" s="65"/>
      <c r="O80" s="110"/>
      <c r="P80" s="280">
        <f>'Lista VCP_ABR_2025(nao_editar)'!F161</f>
        <v>4</v>
      </c>
      <c r="Q80" s="281"/>
      <c r="R80" s="28"/>
      <c r="S80"/>
      <c r="U80" s="243"/>
    </row>
    <row r="81" spans="1:29" ht="15">
      <c r="B81" s="54"/>
      <c r="C81" s="66" t="s">
        <v>81</v>
      </c>
      <c r="D81" s="65"/>
      <c r="E81" s="110"/>
      <c r="F81" s="280">
        <f>'VCP_BCI_2025 List'!F157</f>
        <v>0</v>
      </c>
      <c r="G81" s="281"/>
      <c r="H81" s="28"/>
      <c r="I81"/>
      <c r="J81"/>
      <c r="K81" s="218"/>
      <c r="L81" s="54"/>
      <c r="M81" s="66" t="s">
        <v>81</v>
      </c>
      <c r="N81" s="65"/>
      <c r="O81" s="110"/>
      <c r="P81" s="280">
        <f>'Lista VCP_ABR_2025(nao_editar)'!F162</f>
        <v>0</v>
      </c>
      <c r="Q81" s="281"/>
      <c r="R81" s="28"/>
      <c r="S81"/>
      <c r="U81" s="243"/>
    </row>
    <row r="82" spans="1:29" ht="15">
      <c r="B82" s="54"/>
      <c r="C82" s="66" t="s">
        <v>82</v>
      </c>
      <c r="D82" s="65"/>
      <c r="E82" s="110"/>
      <c r="F82" s="280">
        <f>'VCP_BCI_2025 List'!F158</f>
        <v>0</v>
      </c>
      <c r="G82" s="281"/>
      <c r="H82" s="28"/>
      <c r="I82"/>
      <c r="J82"/>
      <c r="K82" s="218"/>
      <c r="L82" s="54"/>
      <c r="M82" s="66" t="s">
        <v>82</v>
      </c>
      <c r="N82" s="65"/>
      <c r="O82" s="110"/>
      <c r="P82" s="280">
        <f>'Lista VCP_ABR_2025(nao_editar)'!F163</f>
        <v>0</v>
      </c>
      <c r="Q82" s="281"/>
      <c r="R82" s="28"/>
      <c r="S82"/>
      <c r="U82" s="243"/>
    </row>
    <row r="83" spans="1:29" ht="15">
      <c r="B83" s="54"/>
      <c r="C83" s="66" t="s">
        <v>83</v>
      </c>
      <c r="D83" s="65"/>
      <c r="E83" s="110"/>
      <c r="F83" s="280">
        <f>'VCP_BCI_2025 List'!F159</f>
        <v>4</v>
      </c>
      <c r="G83" s="281"/>
      <c r="H83" s="28"/>
      <c r="I83"/>
      <c r="J83"/>
      <c r="K83" s="218"/>
      <c r="L83" s="54"/>
      <c r="M83" s="66" t="s">
        <v>83</v>
      </c>
      <c r="N83" s="65"/>
      <c r="O83" s="110"/>
      <c r="P83" s="280">
        <f>'Lista VCP_ABR_2025(nao_editar)'!F164</f>
        <v>4</v>
      </c>
      <c r="Q83" s="281"/>
      <c r="R83" s="28"/>
      <c r="S83"/>
      <c r="U83" s="243"/>
    </row>
    <row r="84" spans="1:29" s="7" customFormat="1" ht="15">
      <c r="B84" s="4"/>
      <c r="C84" s="67" t="s">
        <v>84</v>
      </c>
      <c r="D84" s="64"/>
      <c r="E84" s="112"/>
      <c r="F84" s="282">
        <f>F81/F80</f>
        <v>0</v>
      </c>
      <c r="G84" s="283"/>
      <c r="H84" s="27"/>
      <c r="I84"/>
      <c r="J84"/>
      <c r="K84" s="219"/>
      <c r="L84" s="4"/>
      <c r="M84" s="67" t="s">
        <v>84</v>
      </c>
      <c r="N84" s="64"/>
      <c r="O84" s="112"/>
      <c r="P84" s="282">
        <f>P81/P80</f>
        <v>0</v>
      </c>
      <c r="Q84" s="283"/>
      <c r="R84" s="27"/>
      <c r="S84"/>
      <c r="T84" s="209"/>
      <c r="U84" s="244"/>
      <c r="V84" s="209"/>
      <c r="W84" s="209"/>
      <c r="X84" s="209"/>
      <c r="Y84" s="209"/>
      <c r="Z84" s="6"/>
      <c r="AA84" s="6"/>
      <c r="AB84" s="6"/>
      <c r="AC84" s="6"/>
    </row>
    <row r="85" spans="1:29" ht="15">
      <c r="B85" s="54"/>
      <c r="C85" s="58"/>
      <c r="D85" s="28"/>
      <c r="E85" s="54"/>
      <c r="F85" s="28"/>
      <c r="G85" s="28"/>
      <c r="H85" s="28"/>
      <c r="I85"/>
      <c r="J85"/>
      <c r="K85" s="218"/>
      <c r="L85" s="54"/>
      <c r="M85" s="58"/>
      <c r="N85" s="28"/>
      <c r="O85" s="54"/>
      <c r="P85" s="28"/>
      <c r="Q85" s="28"/>
      <c r="R85" s="28"/>
      <c r="S85"/>
      <c r="U85" s="243"/>
    </row>
    <row r="86" spans="1:29" ht="15">
      <c r="B86" s="54"/>
      <c r="C86" s="1"/>
      <c r="D86" s="1"/>
      <c r="E86" s="54"/>
      <c r="F86" s="284" t="s">
        <v>86</v>
      </c>
      <c r="G86" s="285"/>
      <c r="H86" s="1"/>
      <c r="I86"/>
      <c r="J86"/>
      <c r="K86" s="218"/>
      <c r="L86" s="54"/>
      <c r="M86" s="1"/>
      <c r="N86" s="1"/>
      <c r="O86" s="54"/>
      <c r="P86" s="284" t="s">
        <v>86</v>
      </c>
      <c r="Q86" s="285"/>
      <c r="R86" s="1"/>
      <c r="S86"/>
      <c r="U86" s="243"/>
    </row>
    <row r="87" spans="1:29" ht="15">
      <c r="B87" s="54"/>
      <c r="C87" s="69" t="s">
        <v>173</v>
      </c>
      <c r="D87" s="70"/>
      <c r="E87" s="102"/>
      <c r="F87" s="280" t="str">
        <f>'VCP_BCI_2025 List'!F163</f>
        <v>Reprovado</v>
      </c>
      <c r="G87" s="281"/>
      <c r="H87" s="28"/>
      <c r="I87"/>
      <c r="J87"/>
      <c r="K87" s="218"/>
      <c r="L87" s="54"/>
      <c r="M87" s="69" t="s">
        <v>173</v>
      </c>
      <c r="N87" s="70"/>
      <c r="O87" s="102"/>
      <c r="P87" s="280" t="str">
        <f>'Lista VCP_ABR_2025(nao_editar)'!F168</f>
        <v>Reprovado</v>
      </c>
      <c r="Q87" s="281"/>
      <c r="R87" s="28"/>
      <c r="S87"/>
      <c r="U87" s="243"/>
    </row>
    <row r="88" spans="1:29" ht="15">
      <c r="F88"/>
      <c r="G88"/>
      <c r="I88"/>
      <c r="J88"/>
      <c r="K88" s="218"/>
      <c r="P88"/>
      <c r="Q88"/>
      <c r="S88"/>
      <c r="U88" s="243"/>
    </row>
    <row r="89" spans="1:29" ht="15">
      <c r="A89" s="228"/>
      <c r="B89" s="236"/>
      <c r="C89" s="237"/>
      <c r="D89" s="238"/>
      <c r="E89" s="239"/>
      <c r="F89" s="230"/>
      <c r="G89" s="230"/>
      <c r="H89" s="238"/>
      <c r="I89" s="230"/>
      <c r="J89" s="230"/>
      <c r="K89" s="231"/>
      <c r="L89" s="236"/>
      <c r="M89" s="237"/>
      <c r="N89" s="238"/>
      <c r="O89" s="239"/>
      <c r="P89" s="230"/>
      <c r="Q89" s="230"/>
      <c r="R89" s="238"/>
      <c r="S89" s="230"/>
      <c r="T89" s="233"/>
      <c r="U89" s="243"/>
    </row>
    <row r="90" spans="1:29" ht="15">
      <c r="F90"/>
      <c r="G90"/>
      <c r="I90"/>
      <c r="J90"/>
      <c r="K90" s="218"/>
      <c r="P90"/>
      <c r="Q90"/>
      <c r="S90"/>
      <c r="U90" s="243"/>
    </row>
    <row r="91" spans="1:29" ht="15">
      <c r="B91" s="54"/>
      <c r="C91" s="134" t="s">
        <v>183</v>
      </c>
      <c r="D91" s="135"/>
      <c r="E91" s="136"/>
      <c r="F91" s="135"/>
      <c r="G91" s="137"/>
      <c r="H91" s="28"/>
      <c r="I91"/>
      <c r="J91"/>
      <c r="K91" s="218"/>
      <c r="L91" s="54"/>
      <c r="M91" s="134" t="s">
        <v>183</v>
      </c>
      <c r="N91" s="135"/>
      <c r="O91" s="136"/>
      <c r="P91" s="135"/>
      <c r="Q91" s="137"/>
      <c r="R91" s="28"/>
      <c r="S91"/>
      <c r="U91" s="243"/>
    </row>
    <row r="92" spans="1:29" ht="15">
      <c r="B92" s="54"/>
      <c r="C92" s="66" t="s">
        <v>80</v>
      </c>
      <c r="D92" s="65"/>
      <c r="E92" s="110"/>
      <c r="F92" s="280">
        <f>'VCP_BCI_2025 List'!F174</f>
        <v>7</v>
      </c>
      <c r="G92" s="281"/>
      <c r="H92" s="28"/>
      <c r="I92"/>
      <c r="J92"/>
      <c r="K92" s="218"/>
      <c r="L92" s="54"/>
      <c r="M92" s="66" t="s">
        <v>80</v>
      </c>
      <c r="N92" s="65"/>
      <c r="O92" s="110"/>
      <c r="P92" s="280">
        <f>'Lista VCP_ABR_2025(nao_editar)'!F179</f>
        <v>2</v>
      </c>
      <c r="Q92" s="281"/>
      <c r="R92" s="28"/>
      <c r="S92"/>
      <c r="U92" s="243"/>
    </row>
    <row r="93" spans="1:29" ht="15">
      <c r="B93" s="54"/>
      <c r="C93" s="66" t="s">
        <v>81</v>
      </c>
      <c r="D93" s="65"/>
      <c r="E93" s="110"/>
      <c r="F93" s="280">
        <f>'VCP_BCI_2025 List'!F175</f>
        <v>0</v>
      </c>
      <c r="G93" s="281"/>
      <c r="H93" s="28"/>
      <c r="I93"/>
      <c r="J93"/>
      <c r="K93" s="218"/>
      <c r="L93" s="54"/>
      <c r="M93" s="66" t="s">
        <v>81</v>
      </c>
      <c r="N93" s="65"/>
      <c r="O93" s="110"/>
      <c r="P93" s="280">
        <f>'Lista VCP_ABR_2025(nao_editar)'!F180</f>
        <v>0</v>
      </c>
      <c r="Q93" s="281"/>
      <c r="R93" s="28"/>
      <c r="S93"/>
      <c r="U93" s="243"/>
    </row>
    <row r="94" spans="1:29" ht="15">
      <c r="B94" s="54"/>
      <c r="C94" s="66" t="s">
        <v>82</v>
      </c>
      <c r="D94" s="65"/>
      <c r="E94" s="110"/>
      <c r="F94" s="280">
        <f>'VCP_BCI_2025 List'!F176</f>
        <v>0</v>
      </c>
      <c r="G94" s="281"/>
      <c r="H94" s="28"/>
      <c r="I94"/>
      <c r="J94"/>
      <c r="K94" s="218"/>
      <c r="L94" s="54"/>
      <c r="M94" s="66" t="s">
        <v>82</v>
      </c>
      <c r="N94" s="65"/>
      <c r="O94" s="110"/>
      <c r="P94" s="280">
        <f>'Lista VCP_ABR_2025(nao_editar)'!F181</f>
        <v>0</v>
      </c>
      <c r="Q94" s="281"/>
      <c r="R94" s="28"/>
      <c r="S94"/>
      <c r="U94" s="243"/>
    </row>
    <row r="95" spans="1:29" ht="15">
      <c r="B95" s="54"/>
      <c r="C95" s="66" t="s">
        <v>83</v>
      </c>
      <c r="D95" s="65"/>
      <c r="E95" s="110"/>
      <c r="F95" s="280">
        <f>'VCP_BCI_2025 List'!F177</f>
        <v>7</v>
      </c>
      <c r="G95" s="281"/>
      <c r="H95" s="28"/>
      <c r="I95"/>
      <c r="J95"/>
      <c r="K95" s="218"/>
      <c r="L95" s="54"/>
      <c r="M95" s="66" t="s">
        <v>83</v>
      </c>
      <c r="N95" s="65"/>
      <c r="O95" s="110"/>
      <c r="P95" s="280">
        <f>'Lista VCP_ABR_2025(nao_editar)'!F182</f>
        <v>2</v>
      </c>
      <c r="Q95" s="281"/>
      <c r="R95" s="28"/>
      <c r="S95"/>
      <c r="U95" s="243"/>
    </row>
    <row r="96" spans="1:29" s="7" customFormat="1" ht="15">
      <c r="B96" s="4"/>
      <c r="C96" s="67" t="s">
        <v>84</v>
      </c>
      <c r="D96" s="64"/>
      <c r="E96" s="112"/>
      <c r="F96" s="282">
        <f>F93/F92</f>
        <v>0</v>
      </c>
      <c r="G96" s="283"/>
      <c r="H96" s="27"/>
      <c r="I96"/>
      <c r="J96"/>
      <c r="K96" s="219"/>
      <c r="L96" s="4"/>
      <c r="M96" s="67" t="s">
        <v>84</v>
      </c>
      <c r="N96" s="64"/>
      <c r="O96" s="112"/>
      <c r="P96" s="282">
        <f>P93/P92</f>
        <v>0</v>
      </c>
      <c r="Q96" s="283"/>
      <c r="R96" s="27"/>
      <c r="S96"/>
      <c r="T96" s="209"/>
      <c r="U96" s="244"/>
      <c r="V96" s="209"/>
      <c r="W96" s="209"/>
      <c r="X96" s="209"/>
      <c r="Y96" s="209"/>
      <c r="Z96" s="6"/>
      <c r="AA96" s="6"/>
      <c r="AB96" s="6"/>
      <c r="AC96" s="6"/>
    </row>
    <row r="97" spans="1:29" ht="15">
      <c r="B97" s="54"/>
      <c r="C97" s="58"/>
      <c r="D97" s="28"/>
      <c r="E97" s="54"/>
      <c r="F97" s="92"/>
      <c r="G97" s="92"/>
      <c r="H97" s="28"/>
      <c r="I97"/>
      <c r="J97"/>
      <c r="K97" s="218"/>
      <c r="L97" s="54"/>
      <c r="M97" s="58"/>
      <c r="N97" s="28"/>
      <c r="O97" s="54"/>
      <c r="P97" s="92"/>
      <c r="Q97" s="92"/>
      <c r="R97" s="28"/>
      <c r="S97"/>
      <c r="U97" s="243"/>
    </row>
    <row r="98" spans="1:29" ht="15">
      <c r="B98" s="54"/>
      <c r="C98" s="66" t="s">
        <v>85</v>
      </c>
      <c r="D98" s="65"/>
      <c r="E98" s="110"/>
      <c r="F98" s="280">
        <f>'VCP_BCI_2025 List'!F180</f>
        <v>7</v>
      </c>
      <c r="G98" s="281"/>
      <c r="H98" s="28"/>
      <c r="I98"/>
      <c r="J98"/>
      <c r="K98" s="218"/>
      <c r="L98" s="54"/>
      <c r="M98" s="66" t="s">
        <v>85</v>
      </c>
      <c r="N98" s="65"/>
      <c r="O98" s="110"/>
      <c r="P98" s="280">
        <f>'Lista VCP_ABR_2025(nao_editar)'!F185</f>
        <v>2</v>
      </c>
      <c r="Q98" s="281"/>
      <c r="R98" s="28"/>
      <c r="S98"/>
      <c r="U98" s="243"/>
    </row>
    <row r="99" spans="1:29" ht="15">
      <c r="B99" s="54"/>
      <c r="C99" s="66" t="s">
        <v>81</v>
      </c>
      <c r="D99" s="65"/>
      <c r="E99" s="110"/>
      <c r="F99" s="280">
        <f>'VCP_BCI_2025 List'!F181</f>
        <v>0</v>
      </c>
      <c r="G99" s="281"/>
      <c r="H99" s="28"/>
      <c r="I99"/>
      <c r="J99"/>
      <c r="K99" s="218"/>
      <c r="L99" s="54"/>
      <c r="M99" s="66" t="s">
        <v>81</v>
      </c>
      <c r="N99" s="65"/>
      <c r="O99" s="110"/>
      <c r="P99" s="280">
        <f>'Lista VCP_ABR_2025(nao_editar)'!F186</f>
        <v>0</v>
      </c>
      <c r="Q99" s="281"/>
      <c r="R99" s="28"/>
      <c r="S99"/>
      <c r="U99" s="243"/>
    </row>
    <row r="100" spans="1:29" ht="15">
      <c r="B100" s="54"/>
      <c r="C100" s="66" t="s">
        <v>82</v>
      </c>
      <c r="D100" s="65"/>
      <c r="E100" s="110"/>
      <c r="F100" s="280">
        <f>'VCP_BCI_2025 List'!F182</f>
        <v>0</v>
      </c>
      <c r="G100" s="281"/>
      <c r="H100" s="28"/>
      <c r="I100"/>
      <c r="J100"/>
      <c r="K100" s="218"/>
      <c r="L100" s="54"/>
      <c r="M100" s="66" t="s">
        <v>82</v>
      </c>
      <c r="N100" s="65"/>
      <c r="O100" s="110"/>
      <c r="P100" s="280">
        <f>'Lista VCP_ABR_2025(nao_editar)'!F187</f>
        <v>0</v>
      </c>
      <c r="Q100" s="281"/>
      <c r="R100" s="28"/>
      <c r="S100"/>
      <c r="U100" s="243"/>
    </row>
    <row r="101" spans="1:29" ht="15">
      <c r="B101" s="54"/>
      <c r="C101" s="66" t="s">
        <v>83</v>
      </c>
      <c r="D101" s="65"/>
      <c r="E101" s="110"/>
      <c r="F101" s="280">
        <f>'VCP_BCI_2025 List'!F183</f>
        <v>7</v>
      </c>
      <c r="G101" s="281"/>
      <c r="H101" s="28"/>
      <c r="I101"/>
      <c r="J101"/>
      <c r="K101" s="218"/>
      <c r="L101" s="54"/>
      <c r="M101" s="66" t="s">
        <v>83</v>
      </c>
      <c r="N101" s="65"/>
      <c r="O101" s="110"/>
      <c r="P101" s="280">
        <f>'Lista VCP_ABR_2025(nao_editar)'!F188</f>
        <v>2</v>
      </c>
      <c r="Q101" s="281"/>
      <c r="R101" s="28"/>
      <c r="S101"/>
      <c r="U101" s="243"/>
    </row>
    <row r="102" spans="1:29" s="7" customFormat="1" ht="15">
      <c r="B102" s="4"/>
      <c r="C102" s="67" t="s">
        <v>84</v>
      </c>
      <c r="D102" s="64"/>
      <c r="E102" s="112"/>
      <c r="F102" s="282">
        <f>F99/F98</f>
        <v>0</v>
      </c>
      <c r="G102" s="283"/>
      <c r="H102" s="27"/>
      <c r="I102"/>
      <c r="J102"/>
      <c r="K102" s="219"/>
      <c r="L102" s="4"/>
      <c r="M102" s="67" t="s">
        <v>84</v>
      </c>
      <c r="N102" s="64"/>
      <c r="O102" s="112"/>
      <c r="P102" s="282">
        <f>P99/P98</f>
        <v>0</v>
      </c>
      <c r="Q102" s="283"/>
      <c r="R102" s="27"/>
      <c r="S102"/>
      <c r="T102" s="209"/>
      <c r="U102" s="244"/>
      <c r="V102" s="209"/>
      <c r="W102" s="209"/>
      <c r="X102" s="209"/>
      <c r="Y102" s="209"/>
      <c r="Z102" s="6"/>
      <c r="AA102" s="6"/>
      <c r="AB102" s="6"/>
      <c r="AC102" s="6"/>
    </row>
    <row r="103" spans="1:29" ht="15">
      <c r="B103" s="54"/>
      <c r="C103" s="58"/>
      <c r="D103" s="28"/>
      <c r="E103" s="54"/>
      <c r="F103" s="292"/>
      <c r="G103" s="293"/>
      <c r="H103" s="28"/>
      <c r="I103"/>
      <c r="J103"/>
      <c r="K103" s="218"/>
      <c r="L103" s="54"/>
      <c r="M103" s="58"/>
      <c r="N103" s="28"/>
      <c r="O103" s="54"/>
      <c r="P103" s="292"/>
      <c r="Q103" s="293"/>
      <c r="R103" s="28"/>
      <c r="S103"/>
      <c r="U103" s="243"/>
    </row>
    <row r="104" spans="1:29" ht="15">
      <c r="B104" s="54"/>
      <c r="C104" s="1"/>
      <c r="D104" s="1"/>
      <c r="E104" s="54"/>
      <c r="F104" s="286" t="s">
        <v>86</v>
      </c>
      <c r="G104" s="287"/>
      <c r="H104" s="1"/>
      <c r="I104"/>
      <c r="J104"/>
      <c r="K104" s="218"/>
      <c r="L104" s="54"/>
      <c r="M104" s="1"/>
      <c r="N104" s="1"/>
      <c r="O104" s="54"/>
      <c r="P104" s="286" t="s">
        <v>86</v>
      </c>
      <c r="Q104" s="287"/>
      <c r="R104" s="1"/>
      <c r="S104"/>
      <c r="U104" s="243"/>
    </row>
    <row r="105" spans="1:29" ht="15">
      <c r="B105" s="54"/>
      <c r="C105" s="138" t="s">
        <v>184</v>
      </c>
      <c r="D105" s="135"/>
      <c r="E105" s="139"/>
      <c r="F105" s="280" t="str">
        <f>'VCP_BCI_2025 List'!F187</f>
        <v>Reprovado</v>
      </c>
      <c r="G105" s="281"/>
      <c r="H105" s="28"/>
      <c r="I105"/>
      <c r="J105"/>
      <c r="K105" s="218"/>
      <c r="L105" s="54"/>
      <c r="M105" s="138" t="s">
        <v>184</v>
      </c>
      <c r="N105" s="135"/>
      <c r="O105" s="139"/>
      <c r="P105" s="280" t="str">
        <f>'Lista VCP_ABR_2025(nao_editar)'!F192</f>
        <v>Reprovado</v>
      </c>
      <c r="Q105" s="281"/>
      <c r="R105" s="28"/>
      <c r="S105"/>
      <c r="U105" s="243"/>
    </row>
    <row r="106" spans="1:29" ht="15">
      <c r="F106"/>
      <c r="G106"/>
      <c r="I106"/>
      <c r="J106"/>
      <c r="K106" s="218"/>
      <c r="P106"/>
      <c r="Q106"/>
      <c r="S106"/>
      <c r="U106" s="243"/>
    </row>
    <row r="107" spans="1:29" ht="15">
      <c r="A107" s="228"/>
      <c r="B107" s="236"/>
      <c r="C107" s="237"/>
      <c r="D107" s="238"/>
      <c r="E107" s="239"/>
      <c r="F107" s="230"/>
      <c r="G107" s="230"/>
      <c r="H107" s="238"/>
      <c r="I107" s="230"/>
      <c r="J107" s="230"/>
      <c r="K107" s="231"/>
      <c r="L107" s="236"/>
      <c r="M107" s="237"/>
      <c r="N107" s="238"/>
      <c r="O107" s="239"/>
      <c r="P107" s="230"/>
      <c r="Q107" s="230"/>
      <c r="R107" s="238"/>
      <c r="S107" s="230"/>
      <c r="T107" s="233"/>
      <c r="U107" s="243"/>
    </row>
    <row r="108" spans="1:29" ht="15">
      <c r="F108"/>
      <c r="G108"/>
      <c r="I108"/>
      <c r="J108"/>
      <c r="K108" s="218"/>
      <c r="P108"/>
      <c r="Q108"/>
      <c r="S108"/>
      <c r="U108" s="243"/>
    </row>
    <row r="109" spans="1:29" ht="25.5" customHeight="1">
      <c r="B109" s="54"/>
      <c r="C109" s="72" t="s">
        <v>200</v>
      </c>
      <c r="D109" s="70"/>
      <c r="E109" s="101"/>
      <c r="F109" s="70"/>
      <c r="G109" s="71"/>
      <c r="H109" s="28"/>
      <c r="I109"/>
      <c r="J109"/>
      <c r="K109" s="218"/>
      <c r="L109" s="54"/>
      <c r="M109" s="72" t="s">
        <v>200</v>
      </c>
      <c r="N109" s="70"/>
      <c r="O109" s="101"/>
      <c r="P109" s="70"/>
      <c r="Q109" s="71"/>
      <c r="R109" s="28"/>
      <c r="S109"/>
      <c r="U109" s="243"/>
    </row>
    <row r="110" spans="1:29" ht="15">
      <c r="B110" s="54"/>
      <c r="C110" s="66" t="s">
        <v>80</v>
      </c>
      <c r="D110" s="65"/>
      <c r="E110" s="110"/>
      <c r="F110" s="280">
        <f>'VCP_BCI_2025 List'!F201</f>
        <v>100</v>
      </c>
      <c r="G110" s="281"/>
      <c r="H110" s="28"/>
      <c r="I110"/>
      <c r="J110"/>
      <c r="K110" s="218"/>
      <c r="L110" s="54"/>
      <c r="M110" s="66" t="s">
        <v>80</v>
      </c>
      <c r="N110" s="65"/>
      <c r="O110" s="110"/>
      <c r="P110" s="280">
        <f>'Lista VCP_ABR_2025(nao_editar)'!F206</f>
        <v>99</v>
      </c>
      <c r="Q110" s="281"/>
      <c r="R110" s="28"/>
      <c r="S110"/>
      <c r="U110" s="243"/>
    </row>
    <row r="111" spans="1:29" ht="15">
      <c r="B111" s="54"/>
      <c r="C111" s="66" t="s">
        <v>81</v>
      </c>
      <c r="D111" s="65"/>
      <c r="E111" s="110"/>
      <c r="F111" s="280">
        <f>'VCP_BCI_2025 List'!F202</f>
        <v>0</v>
      </c>
      <c r="G111" s="281"/>
      <c r="H111" s="28"/>
      <c r="I111"/>
      <c r="J111"/>
      <c r="K111" s="218"/>
      <c r="L111" s="54"/>
      <c r="M111" s="66" t="s">
        <v>81</v>
      </c>
      <c r="N111" s="65"/>
      <c r="O111" s="110"/>
      <c r="P111" s="280">
        <f>'Lista VCP_ABR_2025(nao_editar)'!F207</f>
        <v>0</v>
      </c>
      <c r="Q111" s="281"/>
      <c r="R111" s="28"/>
      <c r="S111"/>
      <c r="U111" s="243"/>
    </row>
    <row r="112" spans="1:29" ht="15">
      <c r="B112" s="54"/>
      <c r="C112" s="66" t="s">
        <v>82</v>
      </c>
      <c r="D112" s="65"/>
      <c r="E112" s="110"/>
      <c r="F112" s="280">
        <f>'VCP_BCI_2025 List'!F203</f>
        <v>0</v>
      </c>
      <c r="G112" s="281"/>
      <c r="H112" s="28"/>
      <c r="I112"/>
      <c r="J112"/>
      <c r="K112" s="218"/>
      <c r="L112" s="54"/>
      <c r="M112" s="66" t="s">
        <v>82</v>
      </c>
      <c r="N112" s="65"/>
      <c r="O112" s="110"/>
      <c r="P112" s="280">
        <f>'Lista VCP_ABR_2025(nao_editar)'!F208</f>
        <v>0</v>
      </c>
      <c r="Q112" s="281"/>
      <c r="R112" s="28"/>
      <c r="S112"/>
      <c r="U112" s="243"/>
    </row>
    <row r="113" spans="1:29" ht="15">
      <c r="B113" s="54"/>
      <c r="C113" s="66" t="s">
        <v>83</v>
      </c>
      <c r="D113" s="65"/>
      <c r="E113" s="110"/>
      <c r="F113" s="280">
        <f>'VCP_BCI_2025 List'!F204</f>
        <v>100</v>
      </c>
      <c r="G113" s="281"/>
      <c r="H113" s="28"/>
      <c r="I113"/>
      <c r="J113"/>
      <c r="K113" s="218"/>
      <c r="L113" s="54"/>
      <c r="M113" s="66" t="s">
        <v>83</v>
      </c>
      <c r="N113" s="65"/>
      <c r="O113" s="110"/>
      <c r="P113" s="280">
        <f>'Lista VCP_ABR_2025(nao_editar)'!F209</f>
        <v>99</v>
      </c>
      <c r="Q113" s="281"/>
      <c r="R113" s="28"/>
      <c r="S113"/>
      <c r="U113" s="243"/>
    </row>
    <row r="114" spans="1:29" s="7" customFormat="1" ht="15">
      <c r="B114" s="4"/>
      <c r="C114" s="67" t="s">
        <v>84</v>
      </c>
      <c r="D114" s="64"/>
      <c r="E114" s="112"/>
      <c r="F114" s="282">
        <f>F111/F110</f>
        <v>0</v>
      </c>
      <c r="G114" s="283"/>
      <c r="H114" s="27"/>
      <c r="I114"/>
      <c r="J114"/>
      <c r="K114" s="219"/>
      <c r="L114" s="4"/>
      <c r="M114" s="67" t="s">
        <v>84</v>
      </c>
      <c r="N114" s="64"/>
      <c r="O114" s="112"/>
      <c r="P114" s="282">
        <f>P111/P110</f>
        <v>0</v>
      </c>
      <c r="Q114" s="283"/>
      <c r="R114" s="27"/>
      <c r="S114"/>
      <c r="T114" s="209"/>
      <c r="U114" s="244"/>
      <c r="V114" s="209"/>
      <c r="W114" s="209"/>
      <c r="X114" s="209"/>
      <c r="Y114" s="209"/>
      <c r="Z114" s="6"/>
      <c r="AA114" s="6"/>
      <c r="AB114" s="6"/>
      <c r="AC114" s="6"/>
    </row>
    <row r="115" spans="1:29" ht="15">
      <c r="B115" s="54"/>
      <c r="C115" s="58"/>
      <c r="D115" s="28"/>
      <c r="E115" s="54"/>
      <c r="F115" s="28"/>
      <c r="G115" s="28"/>
      <c r="H115" s="28"/>
      <c r="I115"/>
      <c r="J115"/>
      <c r="K115" s="218"/>
      <c r="L115" s="54"/>
      <c r="M115" s="58"/>
      <c r="N115" s="28"/>
      <c r="O115" s="54"/>
      <c r="P115" s="28"/>
      <c r="Q115" s="28"/>
      <c r="R115" s="28"/>
      <c r="S115"/>
      <c r="U115" s="243"/>
    </row>
    <row r="116" spans="1:29" ht="15">
      <c r="B116" s="54"/>
      <c r="C116" s="66" t="s">
        <v>85</v>
      </c>
      <c r="D116" s="65"/>
      <c r="E116" s="110"/>
      <c r="F116" s="280">
        <f>'VCP_BCI_2025 List'!F207</f>
        <v>27</v>
      </c>
      <c r="G116" s="281"/>
      <c r="H116" s="28"/>
      <c r="I116"/>
      <c r="J116"/>
      <c r="K116" s="218"/>
      <c r="L116" s="54"/>
      <c r="M116" s="66" t="s">
        <v>85</v>
      </c>
      <c r="N116" s="65"/>
      <c r="O116" s="110"/>
      <c r="P116" s="280">
        <f>'Lista VCP_ABR_2025(nao_editar)'!F212</f>
        <v>26</v>
      </c>
      <c r="Q116" s="281"/>
      <c r="R116" s="28"/>
      <c r="S116"/>
      <c r="U116" s="243"/>
    </row>
    <row r="117" spans="1:29" ht="15">
      <c r="B117" s="54"/>
      <c r="C117" s="66" t="s">
        <v>81</v>
      </c>
      <c r="D117" s="65"/>
      <c r="E117" s="110"/>
      <c r="F117" s="280">
        <f>'VCP_BCI_2025 List'!F208</f>
        <v>0</v>
      </c>
      <c r="G117" s="281"/>
      <c r="H117" s="28"/>
      <c r="I117"/>
      <c r="J117"/>
      <c r="K117" s="218"/>
      <c r="L117" s="54"/>
      <c r="M117" s="66" t="s">
        <v>81</v>
      </c>
      <c r="N117" s="65"/>
      <c r="O117" s="110"/>
      <c r="P117" s="280">
        <f>'Lista VCP_ABR_2025(nao_editar)'!F213</f>
        <v>0</v>
      </c>
      <c r="Q117" s="281"/>
      <c r="R117" s="28"/>
      <c r="S117"/>
      <c r="U117" s="243"/>
    </row>
    <row r="118" spans="1:29" ht="15">
      <c r="B118" s="54"/>
      <c r="C118" s="66" t="s">
        <v>82</v>
      </c>
      <c r="D118" s="65"/>
      <c r="E118" s="110"/>
      <c r="F118" s="280">
        <f>'VCP_BCI_2025 List'!F209</f>
        <v>0</v>
      </c>
      <c r="G118" s="281"/>
      <c r="H118" s="28"/>
      <c r="I118"/>
      <c r="J118"/>
      <c r="K118" s="218"/>
      <c r="L118" s="54"/>
      <c r="M118" s="66" t="s">
        <v>82</v>
      </c>
      <c r="N118" s="65"/>
      <c r="O118" s="110"/>
      <c r="P118" s="280">
        <f>'Lista VCP_ABR_2025(nao_editar)'!F214</f>
        <v>0</v>
      </c>
      <c r="Q118" s="281"/>
      <c r="R118" s="28"/>
      <c r="S118"/>
      <c r="U118" s="243"/>
    </row>
    <row r="119" spans="1:29" ht="15">
      <c r="B119" s="54"/>
      <c r="C119" s="66" t="s">
        <v>83</v>
      </c>
      <c r="D119" s="65"/>
      <c r="E119" s="110"/>
      <c r="F119" s="280">
        <f>'VCP_BCI_2025 List'!F210</f>
        <v>27</v>
      </c>
      <c r="G119" s="281"/>
      <c r="H119" s="28"/>
      <c r="I119"/>
      <c r="J119"/>
      <c r="K119" s="218"/>
      <c r="L119" s="54"/>
      <c r="M119" s="66" t="s">
        <v>83</v>
      </c>
      <c r="N119" s="65"/>
      <c r="O119" s="110"/>
      <c r="P119" s="280">
        <f>'Lista VCP_ABR_2025(nao_editar)'!F215</f>
        <v>26</v>
      </c>
      <c r="Q119" s="281"/>
      <c r="R119" s="28"/>
      <c r="S119"/>
      <c r="U119" s="243"/>
    </row>
    <row r="120" spans="1:29" s="7" customFormat="1" ht="15">
      <c r="B120" s="4"/>
      <c r="C120" s="67" t="s">
        <v>84</v>
      </c>
      <c r="D120" s="64"/>
      <c r="E120" s="112"/>
      <c r="F120" s="282">
        <f>F117/F116</f>
        <v>0</v>
      </c>
      <c r="G120" s="283"/>
      <c r="H120" s="27"/>
      <c r="I120"/>
      <c r="J120"/>
      <c r="K120" s="219"/>
      <c r="L120" s="4"/>
      <c r="M120" s="67" t="s">
        <v>84</v>
      </c>
      <c r="N120" s="64"/>
      <c r="O120" s="112"/>
      <c r="P120" s="282">
        <f>P117/P116</f>
        <v>0</v>
      </c>
      <c r="Q120" s="283"/>
      <c r="R120" s="27"/>
      <c r="S120"/>
      <c r="T120" s="209"/>
      <c r="U120" s="244"/>
      <c r="V120" s="209"/>
      <c r="W120" s="209"/>
      <c r="X120" s="209"/>
      <c r="Y120" s="209"/>
      <c r="Z120" s="6"/>
      <c r="AA120" s="6"/>
      <c r="AB120" s="6"/>
      <c r="AC120" s="6"/>
    </row>
    <row r="121" spans="1:29" ht="15">
      <c r="B121" s="54"/>
      <c r="C121" s="58"/>
      <c r="D121" s="28"/>
      <c r="E121" s="54"/>
      <c r="F121" s="28"/>
      <c r="G121" s="28"/>
      <c r="H121" s="28"/>
      <c r="I121"/>
      <c r="J121"/>
      <c r="K121" s="218"/>
      <c r="L121" s="54"/>
      <c r="M121" s="58"/>
      <c r="N121" s="28"/>
      <c r="O121" s="54"/>
      <c r="P121" s="28"/>
      <c r="Q121" s="28"/>
      <c r="R121" s="28"/>
      <c r="S121"/>
      <c r="U121" s="243"/>
    </row>
    <row r="122" spans="1:29" ht="15">
      <c r="B122" s="54"/>
      <c r="C122" s="1"/>
      <c r="D122" s="1"/>
      <c r="E122" s="54"/>
      <c r="F122" s="284" t="s">
        <v>86</v>
      </c>
      <c r="G122" s="285"/>
      <c r="H122" s="1"/>
      <c r="I122"/>
      <c r="J122"/>
      <c r="K122" s="218"/>
      <c r="L122" s="54"/>
      <c r="M122" s="1"/>
      <c r="N122" s="1"/>
      <c r="O122" s="54"/>
      <c r="P122" s="284" t="s">
        <v>86</v>
      </c>
      <c r="Q122" s="285"/>
      <c r="R122" s="1"/>
      <c r="S122"/>
      <c r="U122" s="243"/>
    </row>
    <row r="123" spans="1:29" ht="15">
      <c r="B123" s="54"/>
      <c r="C123" s="69" t="s">
        <v>201</v>
      </c>
      <c r="D123" s="70"/>
      <c r="E123" s="102"/>
      <c r="F123" s="280" t="str">
        <f>'VCP_BCI_2025 List'!F214</f>
        <v>REPROVADO</v>
      </c>
      <c r="G123" s="281"/>
      <c r="H123" s="28"/>
      <c r="I123"/>
      <c r="J123"/>
      <c r="K123" s="218"/>
      <c r="L123" s="54"/>
      <c r="M123" s="69" t="s">
        <v>201</v>
      </c>
      <c r="N123" s="70"/>
      <c r="O123" s="102"/>
      <c r="P123" s="280" t="str">
        <f>'Lista VCP_ABR_2025(nao_editar)'!F219</f>
        <v>REPROVADO</v>
      </c>
      <c r="Q123" s="281"/>
      <c r="R123" s="28"/>
      <c r="S123"/>
      <c r="U123" s="243"/>
    </row>
    <row r="124" spans="1:29" ht="15">
      <c r="F124" s="54" t="s">
        <v>202</v>
      </c>
      <c r="I124"/>
      <c r="J124"/>
      <c r="K124" s="218"/>
      <c r="P124" s="54" t="s">
        <v>202</v>
      </c>
      <c r="S124"/>
      <c r="U124" s="243"/>
    </row>
    <row r="125" spans="1:29" ht="15">
      <c r="A125" s="228"/>
      <c r="B125" s="236"/>
      <c r="C125" s="237"/>
      <c r="D125" s="238"/>
      <c r="E125" s="239"/>
      <c r="F125" s="230"/>
      <c r="G125" s="230"/>
      <c r="H125" s="238"/>
      <c r="I125" s="230"/>
      <c r="J125" s="230"/>
      <c r="K125" s="231"/>
      <c r="L125" s="236"/>
      <c r="M125" s="237"/>
      <c r="N125" s="238"/>
      <c r="O125" s="239"/>
      <c r="P125" s="230"/>
      <c r="Q125" s="230"/>
      <c r="R125" s="238"/>
      <c r="S125" s="230"/>
      <c r="T125" s="233"/>
      <c r="U125" s="243"/>
    </row>
    <row r="126" spans="1:29" ht="15">
      <c r="B126" s="54"/>
      <c r="C126" s="86"/>
      <c r="D126" s="84"/>
      <c r="F126"/>
      <c r="G126"/>
      <c r="H126" s="84"/>
      <c r="I126"/>
      <c r="J126"/>
      <c r="K126" s="218"/>
      <c r="L126" s="54"/>
      <c r="M126" s="86"/>
      <c r="N126" s="84"/>
      <c r="P126"/>
      <c r="Q126"/>
      <c r="R126" s="84"/>
      <c r="S126"/>
      <c r="U126" s="243"/>
    </row>
    <row r="127" spans="1:29" ht="15">
      <c r="B127" s="54"/>
      <c r="C127" s="134" t="s">
        <v>421</v>
      </c>
      <c r="D127" s="135"/>
      <c r="E127" s="136"/>
      <c r="F127" s="135"/>
      <c r="G127" s="137"/>
      <c r="H127" s="28"/>
      <c r="I127"/>
      <c r="J127"/>
      <c r="K127" s="218"/>
      <c r="L127" s="54"/>
      <c r="M127" s="134" t="s">
        <v>421</v>
      </c>
      <c r="N127" s="135"/>
      <c r="O127" s="136"/>
      <c r="P127" s="135"/>
      <c r="Q127" s="137"/>
      <c r="R127" s="28"/>
      <c r="S127"/>
      <c r="U127" s="243"/>
    </row>
    <row r="128" spans="1:29" ht="15">
      <c r="B128" s="54"/>
      <c r="C128" s="66" t="s">
        <v>80</v>
      </c>
      <c r="D128" s="65"/>
      <c r="E128" s="110"/>
      <c r="F128" s="280">
        <f>'VCP_BCI_2025 List'!F339</f>
        <v>22</v>
      </c>
      <c r="G128" s="281"/>
      <c r="H128" s="28"/>
      <c r="I128"/>
      <c r="J128"/>
      <c r="K128" s="218"/>
      <c r="L128" s="54"/>
      <c r="M128" s="66" t="s">
        <v>80</v>
      </c>
      <c r="N128" s="65"/>
      <c r="O128" s="110"/>
      <c r="P128" s="280">
        <f>'Lista VCP_ABR_2025(nao_editar)'!F342</f>
        <v>20</v>
      </c>
      <c r="Q128" s="281"/>
      <c r="R128" s="28"/>
      <c r="S128"/>
      <c r="U128" s="243"/>
    </row>
    <row r="129" spans="1:29" ht="15">
      <c r="B129" s="54"/>
      <c r="C129" s="66" t="s">
        <v>81</v>
      </c>
      <c r="D129" s="65"/>
      <c r="E129" s="110"/>
      <c r="F129" s="280">
        <f>'VCP_BCI_2025 List'!F340</f>
        <v>0</v>
      </c>
      <c r="G129" s="281"/>
      <c r="H129" s="28"/>
      <c r="I129"/>
      <c r="J129"/>
      <c r="K129" s="218"/>
      <c r="L129" s="54"/>
      <c r="M129" s="66" t="s">
        <v>81</v>
      </c>
      <c r="N129" s="65"/>
      <c r="O129" s="110"/>
      <c r="P129" s="280">
        <f>'Lista VCP_ABR_2025(nao_editar)'!F343</f>
        <v>1</v>
      </c>
      <c r="Q129" s="281"/>
      <c r="R129" s="28"/>
      <c r="S129"/>
      <c r="U129" s="243"/>
    </row>
    <row r="130" spans="1:29" ht="15">
      <c r="B130" s="54"/>
      <c r="C130" s="66" t="s">
        <v>82</v>
      </c>
      <c r="D130" s="65"/>
      <c r="E130" s="110"/>
      <c r="F130" s="280">
        <f>'VCP_BCI_2025 List'!F341</f>
        <v>0</v>
      </c>
      <c r="G130" s="281"/>
      <c r="H130" s="28"/>
      <c r="I130"/>
      <c r="J130"/>
      <c r="K130" s="218"/>
      <c r="L130" s="54"/>
      <c r="M130" s="66" t="s">
        <v>82</v>
      </c>
      <c r="N130" s="65"/>
      <c r="O130" s="110"/>
      <c r="P130" s="280">
        <f>'Lista VCP_ABR_2025(nao_editar)'!F344</f>
        <v>0</v>
      </c>
      <c r="Q130" s="281"/>
      <c r="R130" s="28"/>
      <c r="S130"/>
      <c r="U130" s="243"/>
    </row>
    <row r="131" spans="1:29" ht="15">
      <c r="B131" s="54"/>
      <c r="C131" s="66" t="s">
        <v>83</v>
      </c>
      <c r="D131" s="65"/>
      <c r="E131" s="110"/>
      <c r="F131" s="280">
        <f>'VCP_BCI_2025 List'!F342</f>
        <v>22</v>
      </c>
      <c r="G131" s="281"/>
      <c r="H131" s="28"/>
      <c r="I131"/>
      <c r="J131"/>
      <c r="K131" s="218"/>
      <c r="L131" s="54"/>
      <c r="M131" s="66" t="s">
        <v>83</v>
      </c>
      <c r="N131" s="65"/>
      <c r="O131" s="110"/>
      <c r="P131" s="280">
        <f>'Lista VCP_ABR_2025(nao_editar)'!F345</f>
        <v>19</v>
      </c>
      <c r="Q131" s="281"/>
      <c r="R131" s="28"/>
      <c r="S131"/>
      <c r="U131" s="243"/>
    </row>
    <row r="132" spans="1:29" s="7" customFormat="1" ht="15">
      <c r="B132" s="4"/>
      <c r="C132" s="67" t="s">
        <v>84</v>
      </c>
      <c r="D132" s="64"/>
      <c r="E132" s="112"/>
      <c r="F132" s="288">
        <f>F129/F128</f>
        <v>0</v>
      </c>
      <c r="G132" s="289"/>
      <c r="H132" s="27"/>
      <c r="I132"/>
      <c r="J132"/>
      <c r="K132" s="219"/>
      <c r="L132" s="4"/>
      <c r="M132" s="67" t="s">
        <v>84</v>
      </c>
      <c r="N132" s="64"/>
      <c r="O132" s="112"/>
      <c r="P132" s="288">
        <f>P129/P128</f>
        <v>0.05</v>
      </c>
      <c r="Q132" s="289"/>
      <c r="R132" s="27"/>
      <c r="S132"/>
      <c r="T132" s="209"/>
      <c r="U132" s="244"/>
      <c r="V132" s="209"/>
      <c r="W132" s="209"/>
      <c r="X132" s="209"/>
      <c r="Y132" s="209"/>
      <c r="Z132" s="6"/>
      <c r="AA132" s="6"/>
      <c r="AB132" s="6"/>
      <c r="AC132" s="6"/>
    </row>
    <row r="133" spans="1:29" ht="15">
      <c r="B133" s="54"/>
      <c r="C133" s="86"/>
      <c r="D133" s="84"/>
      <c r="F133" s="92"/>
      <c r="G133" s="92"/>
      <c r="H133" s="84"/>
      <c r="I133"/>
      <c r="J133"/>
      <c r="K133" s="218"/>
      <c r="L133" s="54"/>
      <c r="M133" s="86"/>
      <c r="N133" s="84"/>
      <c r="P133" s="92"/>
      <c r="Q133" s="92"/>
      <c r="R133" s="84"/>
      <c r="S133"/>
      <c r="U133" s="243"/>
    </row>
    <row r="134" spans="1:29" ht="15">
      <c r="B134" s="54"/>
      <c r="C134" s="66" t="s">
        <v>85</v>
      </c>
      <c r="D134" s="65"/>
      <c r="E134" s="110"/>
      <c r="F134" s="280">
        <f>'VCP_BCI_2025 List'!F345</f>
        <v>14</v>
      </c>
      <c r="G134" s="281"/>
      <c r="H134" s="28"/>
      <c r="I134"/>
      <c r="J134"/>
      <c r="K134" s="218"/>
      <c r="L134" s="54"/>
      <c r="M134" s="66" t="s">
        <v>85</v>
      </c>
      <c r="N134" s="65"/>
      <c r="O134" s="110"/>
      <c r="P134" s="280">
        <f>'Lista VCP_ABR_2025(nao_editar)'!F348</f>
        <v>12</v>
      </c>
      <c r="Q134" s="281"/>
      <c r="R134" s="28"/>
      <c r="S134"/>
      <c r="U134" s="243"/>
    </row>
    <row r="135" spans="1:29" ht="15">
      <c r="B135" s="54"/>
      <c r="C135" s="66" t="s">
        <v>81</v>
      </c>
      <c r="D135" s="65"/>
      <c r="E135" s="110"/>
      <c r="F135" s="280">
        <f>'VCP_BCI_2025 List'!F346</f>
        <v>0</v>
      </c>
      <c r="G135" s="281"/>
      <c r="H135" s="28"/>
      <c r="I135"/>
      <c r="J135"/>
      <c r="K135" s="218"/>
      <c r="L135" s="54"/>
      <c r="M135" s="66" t="s">
        <v>81</v>
      </c>
      <c r="N135" s="65"/>
      <c r="O135" s="110"/>
      <c r="P135" s="280">
        <f>'Lista VCP_ABR_2025(nao_editar)'!F349</f>
        <v>1</v>
      </c>
      <c r="Q135" s="281"/>
      <c r="R135" s="28"/>
      <c r="S135"/>
      <c r="U135" s="243"/>
    </row>
    <row r="136" spans="1:29" ht="15">
      <c r="B136" s="54"/>
      <c r="C136" s="66" t="s">
        <v>82</v>
      </c>
      <c r="D136" s="65"/>
      <c r="E136" s="110"/>
      <c r="F136" s="280">
        <f>'VCP_BCI_2025 List'!F347</f>
        <v>0</v>
      </c>
      <c r="G136" s="281"/>
      <c r="H136" s="28"/>
      <c r="I136"/>
      <c r="J136"/>
      <c r="K136" s="218"/>
      <c r="L136" s="54"/>
      <c r="M136" s="66" t="s">
        <v>82</v>
      </c>
      <c r="N136" s="65"/>
      <c r="O136" s="110"/>
      <c r="P136" s="280">
        <f>'Lista VCP_ABR_2025(nao_editar)'!F350</f>
        <v>0</v>
      </c>
      <c r="Q136" s="281"/>
      <c r="R136" s="28"/>
      <c r="S136"/>
      <c r="U136" s="243"/>
    </row>
    <row r="137" spans="1:29" ht="15">
      <c r="B137" s="54"/>
      <c r="C137" s="66" t="s">
        <v>83</v>
      </c>
      <c r="D137" s="65"/>
      <c r="E137" s="110"/>
      <c r="F137" s="280">
        <f>'VCP_BCI_2025 List'!F348</f>
        <v>14</v>
      </c>
      <c r="G137" s="281"/>
      <c r="H137" s="28"/>
      <c r="I137"/>
      <c r="J137"/>
      <c r="K137" s="218"/>
      <c r="L137" s="54"/>
      <c r="M137" s="66" t="s">
        <v>83</v>
      </c>
      <c r="N137" s="65"/>
      <c r="O137" s="110"/>
      <c r="P137" s="280">
        <f>'Lista VCP_ABR_2025(nao_editar)'!F351</f>
        <v>11</v>
      </c>
      <c r="Q137" s="281"/>
      <c r="R137" s="28"/>
      <c r="S137"/>
      <c r="U137" s="243"/>
    </row>
    <row r="138" spans="1:29" s="7" customFormat="1" ht="15">
      <c r="B138" s="4"/>
      <c r="C138" s="67" t="s">
        <v>84</v>
      </c>
      <c r="D138" s="64"/>
      <c r="E138" s="112"/>
      <c r="F138" s="282">
        <f>F135/F134</f>
        <v>0</v>
      </c>
      <c r="G138" s="283"/>
      <c r="H138" s="27"/>
      <c r="I138"/>
      <c r="J138"/>
      <c r="K138" s="219"/>
      <c r="L138" s="4"/>
      <c r="M138" s="67" t="s">
        <v>84</v>
      </c>
      <c r="N138" s="64"/>
      <c r="O138" s="112"/>
      <c r="P138" s="282">
        <f>P135/P134</f>
        <v>8.3333333333333329E-2</v>
      </c>
      <c r="Q138" s="283"/>
      <c r="R138" s="27"/>
      <c r="S138"/>
      <c r="T138" s="209"/>
      <c r="U138" s="244"/>
      <c r="V138" s="209"/>
      <c r="W138" s="209"/>
      <c r="X138" s="209"/>
      <c r="Y138" s="209"/>
      <c r="Z138" s="6"/>
      <c r="AA138" s="6"/>
      <c r="AB138" s="6"/>
      <c r="AC138" s="6"/>
    </row>
    <row r="139" spans="1:29" ht="15">
      <c r="B139" s="54"/>
      <c r="C139" s="58"/>
      <c r="D139" s="28"/>
      <c r="E139" s="54"/>
      <c r="F139" s="28"/>
      <c r="G139" s="28"/>
      <c r="H139" s="28"/>
      <c r="I139"/>
      <c r="J139"/>
      <c r="K139" s="218"/>
      <c r="L139" s="54"/>
      <c r="M139" s="58"/>
      <c r="N139" s="28"/>
      <c r="O139" s="54"/>
      <c r="P139" s="28"/>
      <c r="Q139" s="28"/>
      <c r="R139" s="28"/>
      <c r="S139"/>
      <c r="U139" s="243"/>
    </row>
    <row r="140" spans="1:29" ht="15">
      <c r="B140" s="54"/>
      <c r="C140" s="1"/>
      <c r="D140" s="1"/>
      <c r="E140" s="54"/>
      <c r="F140" s="286" t="s">
        <v>86</v>
      </c>
      <c r="G140" s="287"/>
      <c r="H140" s="1"/>
      <c r="I140"/>
      <c r="J140"/>
      <c r="K140" s="218"/>
      <c r="L140" s="54"/>
      <c r="M140" s="1"/>
      <c r="N140" s="1"/>
      <c r="O140" s="54"/>
      <c r="P140" s="286" t="s">
        <v>86</v>
      </c>
      <c r="Q140" s="287"/>
      <c r="R140" s="1"/>
      <c r="S140"/>
      <c r="U140" s="243"/>
    </row>
    <row r="141" spans="1:29" ht="15">
      <c r="B141" s="54"/>
      <c r="C141" s="138" t="s">
        <v>422</v>
      </c>
      <c r="D141" s="135"/>
      <c r="E141" s="139"/>
      <c r="F141" s="280" t="str">
        <f>'VCP_BCI_2025 List'!F352</f>
        <v>REPROVADO</v>
      </c>
      <c r="G141" s="281"/>
      <c r="H141" s="28"/>
      <c r="I141"/>
      <c r="J141"/>
      <c r="K141" s="218"/>
      <c r="L141" s="54"/>
      <c r="M141" s="138" t="s">
        <v>422</v>
      </c>
      <c r="N141" s="135"/>
      <c r="O141" s="139"/>
      <c r="P141" s="280" t="str">
        <f>'Lista VCP_ABR_2025(nao_editar)'!F355</f>
        <v>REPROVADO</v>
      </c>
      <c r="Q141" s="281"/>
      <c r="R141" s="28"/>
      <c r="S141"/>
      <c r="U141" s="243"/>
    </row>
    <row r="142" spans="1:29" ht="15">
      <c r="F142"/>
      <c r="G142"/>
      <c r="I142"/>
      <c r="J142"/>
      <c r="K142" s="218"/>
      <c r="P142"/>
      <c r="Q142"/>
      <c r="S142"/>
      <c r="U142" s="243"/>
    </row>
    <row r="143" spans="1:29" s="17" customFormat="1" ht="12.75" customHeight="1">
      <c r="A143" s="240"/>
      <c r="B143" s="240"/>
      <c r="C143" s="240"/>
      <c r="D143" s="240"/>
      <c r="E143" s="224"/>
      <c r="F143" s="225"/>
      <c r="G143" s="225"/>
      <c r="H143" s="240"/>
      <c r="I143" s="225"/>
      <c r="J143" s="225"/>
      <c r="K143" s="241"/>
      <c r="L143" s="240"/>
      <c r="M143" s="240"/>
      <c r="N143" s="240"/>
      <c r="O143" s="224"/>
      <c r="P143" s="225"/>
      <c r="Q143" s="225"/>
      <c r="R143" s="240"/>
      <c r="S143" s="225"/>
      <c r="T143" s="242"/>
      <c r="U143" s="246"/>
      <c r="V143" s="211"/>
      <c r="W143" s="211"/>
      <c r="X143" s="211"/>
      <c r="Y143" s="211"/>
      <c r="Z143" s="21"/>
      <c r="AA143" s="21"/>
      <c r="AB143" s="21"/>
      <c r="AC143" s="21"/>
    </row>
    <row r="144" spans="1:29" ht="15">
      <c r="B144" s="54"/>
      <c r="C144" s="86"/>
      <c r="D144" s="84"/>
      <c r="F144"/>
      <c r="G144"/>
      <c r="H144" s="84"/>
      <c r="I144"/>
      <c r="J144"/>
      <c r="K144" s="218"/>
      <c r="L144" s="54"/>
      <c r="M144" s="86"/>
      <c r="N144" s="84"/>
      <c r="P144"/>
      <c r="Q144"/>
      <c r="R144" s="84"/>
      <c r="S144"/>
      <c r="U144" s="243"/>
    </row>
    <row r="145" spans="2:29" ht="15">
      <c r="B145" s="54"/>
      <c r="C145" s="72" t="s">
        <v>472</v>
      </c>
      <c r="D145" s="70"/>
      <c r="E145" s="101"/>
      <c r="F145" s="70"/>
      <c r="G145" s="71"/>
      <c r="H145" s="28"/>
      <c r="I145"/>
      <c r="J145"/>
      <c r="K145" s="218"/>
      <c r="L145" s="54"/>
      <c r="M145" s="72" t="s">
        <v>472</v>
      </c>
      <c r="N145" s="70"/>
      <c r="O145" s="101"/>
      <c r="P145" s="70"/>
      <c r="Q145" s="71"/>
      <c r="R145" s="28"/>
      <c r="S145"/>
      <c r="U145" s="243"/>
    </row>
    <row r="146" spans="2:29" ht="15">
      <c r="B146" s="54"/>
      <c r="C146" s="66" t="s">
        <v>80</v>
      </c>
      <c r="D146" s="65"/>
      <c r="E146" s="110"/>
      <c r="F146" s="280">
        <f>'VCP_BCI_2025 List'!F385</f>
        <v>24</v>
      </c>
      <c r="G146" s="281"/>
      <c r="H146" s="28"/>
      <c r="I146"/>
      <c r="J146"/>
      <c r="K146" s="218"/>
      <c r="L146" s="54"/>
      <c r="M146" s="66" t="s">
        <v>80</v>
      </c>
      <c r="N146" s="65"/>
      <c r="O146" s="110"/>
      <c r="P146" s="280">
        <f>'Lista VCP_ABR_2025(nao_editar)'!F386</f>
        <v>20</v>
      </c>
      <c r="Q146" s="281"/>
      <c r="R146" s="28"/>
      <c r="S146"/>
      <c r="U146" s="243"/>
    </row>
    <row r="147" spans="2:29" ht="15">
      <c r="B147" s="54"/>
      <c r="C147" s="66" t="s">
        <v>81</v>
      </c>
      <c r="D147" s="65"/>
      <c r="E147" s="110"/>
      <c r="F147" s="280">
        <f>'VCP_BCI_2025 List'!F386</f>
        <v>0</v>
      </c>
      <c r="G147" s="281"/>
      <c r="H147" s="28"/>
      <c r="I147"/>
      <c r="J147"/>
      <c r="K147" s="218"/>
      <c r="L147" s="54"/>
      <c r="M147" s="66" t="s">
        <v>81</v>
      </c>
      <c r="N147" s="65"/>
      <c r="O147" s="110"/>
      <c r="P147" s="280">
        <f>'Lista VCP_ABR_2025(nao_editar)'!F387</f>
        <v>1</v>
      </c>
      <c r="Q147" s="281"/>
      <c r="R147" s="28"/>
      <c r="S147"/>
      <c r="U147" s="243"/>
    </row>
    <row r="148" spans="2:29" ht="15">
      <c r="B148" s="54"/>
      <c r="C148" s="66" t="s">
        <v>82</v>
      </c>
      <c r="D148" s="65"/>
      <c r="E148" s="110"/>
      <c r="F148" s="280">
        <f>'VCP_BCI_2025 List'!F387</f>
        <v>0</v>
      </c>
      <c r="G148" s="281"/>
      <c r="H148" s="28"/>
      <c r="I148"/>
      <c r="J148"/>
      <c r="K148" s="218"/>
      <c r="L148" s="54"/>
      <c r="M148" s="66" t="s">
        <v>82</v>
      </c>
      <c r="N148" s="65"/>
      <c r="O148" s="110"/>
      <c r="P148" s="280">
        <f>'Lista VCP_ABR_2025(nao_editar)'!F388</f>
        <v>0</v>
      </c>
      <c r="Q148" s="281"/>
      <c r="R148" s="28"/>
      <c r="S148"/>
      <c r="U148" s="243"/>
    </row>
    <row r="149" spans="2:29" ht="15">
      <c r="B149" s="54"/>
      <c r="C149" s="66" t="s">
        <v>83</v>
      </c>
      <c r="D149" s="65"/>
      <c r="E149" s="110"/>
      <c r="F149" s="280">
        <f>'VCP_BCI_2025 List'!F388</f>
        <v>24</v>
      </c>
      <c r="G149" s="281"/>
      <c r="H149" s="28"/>
      <c r="I149"/>
      <c r="J149"/>
      <c r="K149" s="218"/>
      <c r="L149" s="54"/>
      <c r="M149" s="66" t="s">
        <v>83</v>
      </c>
      <c r="N149" s="65"/>
      <c r="O149" s="110"/>
      <c r="P149" s="280">
        <f>'Lista VCP_ABR_2025(nao_editar)'!F389</f>
        <v>19</v>
      </c>
      <c r="Q149" s="281"/>
      <c r="R149" s="28"/>
      <c r="S149"/>
      <c r="U149" s="243"/>
    </row>
    <row r="150" spans="2:29" s="7" customFormat="1" ht="15">
      <c r="B150" s="4"/>
      <c r="C150" s="67" t="s">
        <v>84</v>
      </c>
      <c r="D150" s="64"/>
      <c r="E150" s="112"/>
      <c r="F150" s="282">
        <f>F147/F146</f>
        <v>0</v>
      </c>
      <c r="G150" s="283"/>
      <c r="H150" s="27"/>
      <c r="I150"/>
      <c r="J150"/>
      <c r="K150" s="219"/>
      <c r="L150" s="4"/>
      <c r="M150" s="67" t="s">
        <v>84</v>
      </c>
      <c r="N150" s="64"/>
      <c r="O150" s="112"/>
      <c r="P150" s="282">
        <f>'Lista VCP_ABR_2025(nao_editar)'!F390</f>
        <v>0.05</v>
      </c>
      <c r="Q150" s="283"/>
      <c r="R150" s="27"/>
      <c r="S150"/>
      <c r="T150" s="209"/>
      <c r="U150" s="244"/>
      <c r="V150" s="209"/>
      <c r="W150" s="209"/>
      <c r="X150" s="209"/>
      <c r="Y150" s="209"/>
      <c r="Z150" s="6"/>
      <c r="AA150" s="6"/>
      <c r="AB150" s="6"/>
      <c r="AC150" s="6"/>
    </row>
    <row r="151" spans="2:29" ht="15">
      <c r="B151" s="54"/>
      <c r="C151" s="86"/>
      <c r="D151" s="84"/>
      <c r="F151" s="28"/>
      <c r="G151" s="28"/>
      <c r="H151" s="84"/>
      <c r="I151"/>
      <c r="J151"/>
      <c r="K151" s="218"/>
      <c r="L151" s="54"/>
      <c r="M151" s="86"/>
      <c r="N151" s="84"/>
      <c r="P151" s="28"/>
      <c r="Q151" s="28"/>
      <c r="R151" s="84"/>
      <c r="S151"/>
      <c r="U151" s="243"/>
    </row>
    <row r="152" spans="2:29" ht="15">
      <c r="B152" s="54"/>
      <c r="C152" s="66" t="s">
        <v>85</v>
      </c>
      <c r="D152" s="65"/>
      <c r="E152" s="110"/>
      <c r="F152" s="280">
        <f>'VCP_BCI_2025 List'!F391</f>
        <v>24</v>
      </c>
      <c r="G152" s="281"/>
      <c r="H152" s="28"/>
      <c r="I152"/>
      <c r="J152"/>
      <c r="K152" s="218"/>
      <c r="L152" s="54"/>
      <c r="M152" s="66" t="s">
        <v>85</v>
      </c>
      <c r="N152" s="65"/>
      <c r="O152" s="110"/>
      <c r="P152" s="280">
        <f>'Lista VCP_ABR_2025(nao_editar)'!F392</f>
        <v>18</v>
      </c>
      <c r="Q152" s="281"/>
      <c r="R152" s="28"/>
      <c r="S152"/>
      <c r="U152" s="243"/>
    </row>
    <row r="153" spans="2:29" ht="15">
      <c r="B153" s="54"/>
      <c r="C153" s="66" t="s">
        <v>81</v>
      </c>
      <c r="D153" s="65"/>
      <c r="E153" s="110"/>
      <c r="F153" s="280">
        <f>'VCP_BCI_2025 List'!F392</f>
        <v>0</v>
      </c>
      <c r="G153" s="281"/>
      <c r="H153" s="28"/>
      <c r="I153"/>
      <c r="J153"/>
      <c r="K153" s="218"/>
      <c r="L153" s="54"/>
      <c r="M153" s="66" t="s">
        <v>81</v>
      </c>
      <c r="N153" s="65"/>
      <c r="O153" s="110"/>
      <c r="P153" s="280">
        <f>'Lista VCP_ABR_2025(nao_editar)'!F393</f>
        <v>1</v>
      </c>
      <c r="Q153" s="281"/>
      <c r="R153" s="28"/>
      <c r="S153"/>
      <c r="U153" s="243"/>
    </row>
    <row r="154" spans="2:29" ht="15">
      <c r="B154" s="54"/>
      <c r="C154" s="66" t="s">
        <v>82</v>
      </c>
      <c r="D154" s="65"/>
      <c r="E154" s="110"/>
      <c r="F154" s="280">
        <f>'VCP_BCI_2025 List'!F393</f>
        <v>0</v>
      </c>
      <c r="G154" s="281"/>
      <c r="H154" s="28"/>
      <c r="I154"/>
      <c r="J154"/>
      <c r="K154" s="218"/>
      <c r="L154" s="54"/>
      <c r="M154" s="66" t="s">
        <v>82</v>
      </c>
      <c r="N154" s="65"/>
      <c r="O154" s="110"/>
      <c r="P154" s="280">
        <f>'Lista VCP_ABR_2025(nao_editar)'!F394</f>
        <v>0</v>
      </c>
      <c r="Q154" s="281"/>
      <c r="R154" s="28"/>
      <c r="S154"/>
      <c r="U154" s="243"/>
    </row>
    <row r="155" spans="2:29" ht="15">
      <c r="B155" s="54"/>
      <c r="C155" s="66" t="s">
        <v>83</v>
      </c>
      <c r="D155" s="65"/>
      <c r="E155" s="110"/>
      <c r="F155" s="280">
        <f>'VCP_BCI_2025 List'!F394</f>
        <v>24</v>
      </c>
      <c r="G155" s="281"/>
      <c r="H155" s="28"/>
      <c r="I155"/>
      <c r="J155"/>
      <c r="K155" s="218"/>
      <c r="L155" s="54"/>
      <c r="M155" s="66" t="s">
        <v>83</v>
      </c>
      <c r="N155" s="65"/>
      <c r="O155" s="110"/>
      <c r="P155" s="280">
        <f>'Lista VCP_ABR_2025(nao_editar)'!F395</f>
        <v>17</v>
      </c>
      <c r="Q155" s="281"/>
      <c r="R155" s="28"/>
      <c r="S155"/>
      <c r="U155" s="243"/>
    </row>
    <row r="156" spans="2:29" s="7" customFormat="1" ht="15">
      <c r="B156" s="4"/>
      <c r="C156" s="67" t="s">
        <v>84</v>
      </c>
      <c r="D156" s="64"/>
      <c r="E156" s="112"/>
      <c r="F156" s="282">
        <f>F153/F152</f>
        <v>0</v>
      </c>
      <c r="G156" s="283"/>
      <c r="H156" s="27"/>
      <c r="I156"/>
      <c r="J156"/>
      <c r="K156" s="219"/>
      <c r="L156" s="4"/>
      <c r="M156" s="67" t="s">
        <v>84</v>
      </c>
      <c r="N156" s="64"/>
      <c r="O156" s="112"/>
      <c r="P156" s="282">
        <f>P153/P152</f>
        <v>5.5555555555555552E-2</v>
      </c>
      <c r="Q156" s="283"/>
      <c r="R156" s="27"/>
      <c r="S156"/>
      <c r="T156" s="209"/>
      <c r="U156" s="244"/>
      <c r="V156" s="209"/>
      <c r="W156" s="209"/>
      <c r="X156" s="209"/>
      <c r="Y156" s="209"/>
      <c r="Z156" s="6"/>
      <c r="AA156" s="6"/>
      <c r="AB156" s="6"/>
      <c r="AC156" s="6"/>
    </row>
    <row r="157" spans="2:29" ht="15">
      <c r="B157" s="54"/>
      <c r="C157" s="58"/>
      <c r="D157" s="28"/>
      <c r="E157" s="54"/>
      <c r="F157" s="28"/>
      <c r="G157" s="28"/>
      <c r="H157" s="28"/>
      <c r="I157"/>
      <c r="J157"/>
      <c r="K157" s="218"/>
      <c r="L157" s="54"/>
      <c r="M157" s="58"/>
      <c r="N157" s="28"/>
      <c r="O157" s="54"/>
      <c r="P157" s="28"/>
      <c r="Q157" s="28"/>
      <c r="R157" s="28"/>
      <c r="S157"/>
      <c r="U157" s="243"/>
    </row>
    <row r="158" spans="2:29" ht="15">
      <c r="B158" s="54"/>
      <c r="C158" s="1"/>
      <c r="D158" s="1"/>
      <c r="E158" s="54"/>
      <c r="F158" s="284" t="s">
        <v>86</v>
      </c>
      <c r="G158" s="285"/>
      <c r="H158" s="1"/>
      <c r="I158"/>
      <c r="J158"/>
      <c r="K158" s="218"/>
      <c r="L158" s="54"/>
      <c r="M158" s="1"/>
      <c r="N158" s="1"/>
      <c r="O158" s="54"/>
      <c r="P158" s="284" t="s">
        <v>86</v>
      </c>
      <c r="Q158" s="285"/>
      <c r="R158" s="1"/>
      <c r="S158"/>
      <c r="U158" s="243"/>
    </row>
    <row r="159" spans="2:29" ht="15">
      <c r="B159" s="54"/>
      <c r="C159" s="69" t="s">
        <v>473</v>
      </c>
      <c r="D159" s="70"/>
      <c r="E159" s="102"/>
      <c r="F159" s="280" t="str">
        <f>'VCP_BCI_2025 List'!F398</f>
        <v>REPROVADO</v>
      </c>
      <c r="G159" s="281"/>
      <c r="H159" s="28"/>
      <c r="I159"/>
      <c r="J159"/>
      <c r="K159" s="218"/>
      <c r="L159" s="54"/>
      <c r="M159" s="69" t="s">
        <v>473</v>
      </c>
      <c r="N159" s="70"/>
      <c r="O159" s="102"/>
      <c r="P159" s="280" t="str">
        <f>'Lista VCP_ABR_2025(nao_editar)'!F399</f>
        <v>REPROVADO</v>
      </c>
      <c r="Q159" s="281"/>
      <c r="R159" s="28"/>
      <c r="S159"/>
      <c r="U159" s="243"/>
    </row>
    <row r="160" spans="2:29" ht="15">
      <c r="B160" s="54"/>
      <c r="C160" s="86"/>
      <c r="D160" s="84"/>
      <c r="H160" s="84"/>
      <c r="I160"/>
      <c r="J160"/>
      <c r="K160" s="218"/>
      <c r="L160" s="54"/>
      <c r="M160" s="86"/>
      <c r="N160" s="84"/>
      <c r="R160" s="84"/>
      <c r="S160"/>
      <c r="U160" s="243"/>
    </row>
    <row r="161" spans="1:29" ht="15">
      <c r="A161" s="220"/>
      <c r="B161" s="234"/>
      <c r="C161" s="222"/>
      <c r="D161" s="235"/>
      <c r="E161" s="224"/>
      <c r="F161" s="235"/>
      <c r="G161" s="235"/>
      <c r="H161" s="235"/>
      <c r="I161" s="225"/>
      <c r="J161" s="225"/>
      <c r="K161" s="226"/>
      <c r="L161" s="234"/>
      <c r="M161" s="222"/>
      <c r="N161" s="235"/>
      <c r="O161" s="224"/>
      <c r="P161" s="235"/>
      <c r="Q161" s="235"/>
      <c r="R161" s="235"/>
      <c r="S161" s="225"/>
      <c r="T161" s="227"/>
      <c r="U161" s="243"/>
    </row>
    <row r="162" spans="1:29" ht="15">
      <c r="I162"/>
      <c r="J162"/>
      <c r="K162" s="218"/>
      <c r="S162"/>
      <c r="U162" s="243"/>
    </row>
    <row r="163" spans="1:29" ht="15">
      <c r="I163"/>
      <c r="J163"/>
      <c r="K163" s="218"/>
      <c r="S163"/>
      <c r="U163" s="243"/>
    </row>
    <row r="164" spans="1:29" ht="15">
      <c r="B164" s="54"/>
      <c r="C164" s="274" t="s">
        <v>527</v>
      </c>
      <c r="D164" s="275"/>
      <c r="E164" s="275"/>
      <c r="F164" s="275"/>
      <c r="G164" s="275"/>
      <c r="H164" s="28"/>
      <c r="I164"/>
      <c r="J164"/>
      <c r="K164" s="218"/>
      <c r="L164" s="54"/>
      <c r="M164"/>
      <c r="N164"/>
      <c r="O164"/>
      <c r="P164"/>
      <c r="Q164"/>
      <c r="R164" s="28"/>
      <c r="S164"/>
      <c r="U164" s="243"/>
    </row>
    <row r="165" spans="1:29" s="212" customFormat="1" ht="15">
      <c r="A165" s="1"/>
      <c r="B165" s="54"/>
      <c r="C165" s="66" t="s">
        <v>80</v>
      </c>
      <c r="D165" s="65"/>
      <c r="E165" s="110"/>
      <c r="F165" s="280">
        <f>'VCP_BCI_2025 List'!F434</f>
        <v>5</v>
      </c>
      <c r="G165" s="281"/>
      <c r="H165" s="28"/>
      <c r="I165"/>
      <c r="J165"/>
      <c r="K165" s="218"/>
      <c r="L165" s="54"/>
      <c r="M165"/>
      <c r="N165"/>
      <c r="O165"/>
      <c r="P165"/>
      <c r="Q165"/>
      <c r="R165" s="28"/>
      <c r="S165"/>
      <c r="T165" s="208"/>
      <c r="U165" s="243"/>
      <c r="V165" s="208"/>
      <c r="W165" s="208"/>
      <c r="X165" s="208"/>
      <c r="Y165" s="208"/>
      <c r="Z165" s="9"/>
      <c r="AA165" s="9"/>
      <c r="AB165" s="9"/>
      <c r="AC165" s="9"/>
    </row>
    <row r="166" spans="1:29" s="212" customFormat="1" ht="15">
      <c r="A166" s="1"/>
      <c r="B166" s="54"/>
      <c r="C166" s="66" t="s">
        <v>81</v>
      </c>
      <c r="D166" s="65"/>
      <c r="E166" s="110"/>
      <c r="F166" s="280">
        <f>'VCP_BCI_2025 List'!F435</f>
        <v>0</v>
      </c>
      <c r="G166" s="281"/>
      <c r="H166" s="28"/>
      <c r="I166"/>
      <c r="J166"/>
      <c r="K166" s="218"/>
      <c r="L166" s="54"/>
      <c r="M166"/>
      <c r="N166"/>
      <c r="O166"/>
      <c r="P166"/>
      <c r="Q166"/>
      <c r="R166" s="28"/>
      <c r="S166"/>
      <c r="T166" s="208"/>
      <c r="U166" s="243"/>
      <c r="V166" s="208"/>
      <c r="W166" s="208"/>
      <c r="X166" s="208"/>
      <c r="Y166" s="208"/>
      <c r="Z166" s="9"/>
      <c r="AA166" s="9"/>
      <c r="AB166" s="9"/>
      <c r="AC166" s="9"/>
    </row>
    <row r="167" spans="1:29" s="212" customFormat="1" ht="15">
      <c r="A167" s="1"/>
      <c r="B167" s="54"/>
      <c r="C167" s="66" t="s">
        <v>82</v>
      </c>
      <c r="D167" s="65"/>
      <c r="E167" s="110"/>
      <c r="F167" s="280">
        <f>'VCP_BCI_2025 List'!F436</f>
        <v>0</v>
      </c>
      <c r="G167" s="281"/>
      <c r="H167" s="28"/>
      <c r="I167"/>
      <c r="J167"/>
      <c r="K167" s="218"/>
      <c r="L167" s="54"/>
      <c r="M167"/>
      <c r="N167"/>
      <c r="O167"/>
      <c r="P167"/>
      <c r="Q167"/>
      <c r="R167" s="28"/>
      <c r="S167"/>
      <c r="T167" s="208"/>
      <c r="U167" s="243"/>
      <c r="V167" s="208"/>
      <c r="W167" s="208"/>
      <c r="X167" s="208"/>
      <c r="Y167" s="208"/>
      <c r="Z167" s="9"/>
      <c r="AA167" s="9"/>
      <c r="AB167" s="9"/>
      <c r="AC167" s="9"/>
    </row>
    <row r="168" spans="1:29" s="212" customFormat="1" ht="15">
      <c r="A168" s="1"/>
      <c r="B168" s="54"/>
      <c r="C168" s="66" t="s">
        <v>83</v>
      </c>
      <c r="D168" s="65"/>
      <c r="E168" s="110"/>
      <c r="F168" s="280">
        <f ca="1">'VCP_BCI_2025 List'!F437</f>
        <v>5</v>
      </c>
      <c r="G168" s="281"/>
      <c r="H168" s="28"/>
      <c r="I168"/>
      <c r="J168"/>
      <c r="K168" s="218"/>
      <c r="L168" s="54"/>
      <c r="M168"/>
      <c r="N168"/>
      <c r="O168"/>
      <c r="P168"/>
      <c r="Q168"/>
      <c r="R168" s="28"/>
      <c r="S168"/>
      <c r="T168" s="208"/>
      <c r="U168" s="243"/>
      <c r="V168" s="208"/>
      <c r="W168" s="208"/>
      <c r="X168" s="208"/>
      <c r="Y168" s="208"/>
      <c r="Z168" s="9"/>
      <c r="AA168" s="9"/>
      <c r="AB168" s="9"/>
      <c r="AC168" s="9"/>
    </row>
    <row r="169" spans="1:29" s="212" customFormat="1" ht="15">
      <c r="A169" s="7"/>
      <c r="B169" s="4"/>
      <c r="C169" s="67" t="s">
        <v>84</v>
      </c>
      <c r="D169" s="64"/>
      <c r="E169" s="112"/>
      <c r="F169" s="282">
        <f>F166/F165</f>
        <v>0</v>
      </c>
      <c r="G169" s="283"/>
      <c r="H169" s="27"/>
      <c r="I169"/>
      <c r="J169"/>
      <c r="K169" s="219"/>
      <c r="L169" s="4"/>
      <c r="M169"/>
      <c r="N169"/>
      <c r="O169"/>
      <c r="P169"/>
      <c r="Q169"/>
      <c r="R169" s="27"/>
      <c r="S169"/>
      <c r="T169" s="208"/>
      <c r="U169" s="243"/>
      <c r="V169" s="208"/>
      <c r="W169" s="208"/>
      <c r="X169" s="208"/>
      <c r="Y169" s="208"/>
      <c r="Z169" s="9"/>
      <c r="AA169" s="9"/>
      <c r="AB169" s="9"/>
      <c r="AC169" s="9"/>
    </row>
    <row r="170" spans="1:29" s="212" customFormat="1" ht="15">
      <c r="A170" s="1"/>
      <c r="B170" s="54"/>
      <c r="C170" s="86"/>
      <c r="D170" s="84"/>
      <c r="E170" s="98"/>
      <c r="F170" s="28"/>
      <c r="G170" s="28"/>
      <c r="H170" s="84"/>
      <c r="I170"/>
      <c r="J170"/>
      <c r="K170" s="218"/>
      <c r="L170" s="54"/>
      <c r="M170"/>
      <c r="N170"/>
      <c r="O170"/>
      <c r="P170"/>
      <c r="Q170"/>
      <c r="R170" s="84"/>
      <c r="S170"/>
      <c r="T170" s="208"/>
      <c r="U170" s="243"/>
      <c r="V170" s="208"/>
      <c r="W170" s="208"/>
      <c r="X170" s="208"/>
      <c r="Y170" s="208"/>
      <c r="Z170" s="9"/>
      <c r="AA170" s="9"/>
      <c r="AB170" s="9"/>
      <c r="AC170" s="9"/>
    </row>
    <row r="171" spans="1:29" s="212" customFormat="1" ht="15">
      <c r="A171" s="1"/>
      <c r="B171" s="54"/>
      <c r="C171" s="66" t="s">
        <v>85</v>
      </c>
      <c r="D171" s="65"/>
      <c r="E171" s="110"/>
      <c r="F171" s="280">
        <f>'VCP_BCI_2025 List'!F440</f>
        <v>5</v>
      </c>
      <c r="G171" s="281"/>
      <c r="H171" s="28"/>
      <c r="I171"/>
      <c r="J171"/>
      <c r="K171" s="218"/>
      <c r="L171" s="54"/>
      <c r="M171"/>
      <c r="N171"/>
      <c r="O171"/>
      <c r="P171"/>
      <c r="Q171"/>
      <c r="R171" s="28"/>
      <c r="S171"/>
      <c r="T171" s="208"/>
      <c r="U171" s="243"/>
      <c r="V171" s="208"/>
      <c r="W171" s="208"/>
      <c r="X171" s="208"/>
      <c r="Y171" s="208"/>
      <c r="Z171" s="9"/>
      <c r="AA171" s="9"/>
      <c r="AB171" s="9"/>
      <c r="AC171" s="9"/>
    </row>
    <row r="172" spans="1:29" s="212" customFormat="1" ht="15">
      <c r="A172" s="1"/>
      <c r="B172" s="54"/>
      <c r="C172" s="66" t="s">
        <v>81</v>
      </c>
      <c r="D172" s="65"/>
      <c r="E172" s="110"/>
      <c r="F172" s="280">
        <f>'VCP_BCI_2025 List'!F441</f>
        <v>0</v>
      </c>
      <c r="G172" s="281"/>
      <c r="H172" s="28"/>
      <c r="I172"/>
      <c r="J172"/>
      <c r="K172" s="218"/>
      <c r="L172" s="54"/>
      <c r="M172"/>
      <c r="N172"/>
      <c r="O172"/>
      <c r="P172"/>
      <c r="Q172"/>
      <c r="R172" s="28"/>
      <c r="S172"/>
      <c r="T172" s="208"/>
      <c r="U172" s="243"/>
      <c r="V172" s="208"/>
      <c r="W172" s="208"/>
      <c r="X172" s="208"/>
      <c r="Y172" s="208"/>
      <c r="Z172" s="9"/>
      <c r="AA172" s="9"/>
      <c r="AB172" s="9"/>
      <c r="AC172" s="9"/>
    </row>
    <row r="173" spans="1:29" s="212" customFormat="1" ht="15">
      <c r="A173" s="1"/>
      <c r="B173" s="54"/>
      <c r="C173" s="66" t="s">
        <v>82</v>
      </c>
      <c r="D173" s="65"/>
      <c r="E173" s="110"/>
      <c r="F173" s="280">
        <f>'VCP_BCI_2025 List'!F442</f>
        <v>0</v>
      </c>
      <c r="G173" s="281"/>
      <c r="H173" s="28"/>
      <c r="I173"/>
      <c r="J173"/>
      <c r="K173" s="218"/>
      <c r="L173" s="54"/>
      <c r="M173"/>
      <c r="N173"/>
      <c r="O173"/>
      <c r="P173"/>
      <c r="Q173"/>
      <c r="R173" s="28"/>
      <c r="S173"/>
      <c r="T173" s="208"/>
      <c r="U173" s="243"/>
      <c r="V173" s="208"/>
      <c r="W173" s="208"/>
      <c r="X173" s="208"/>
      <c r="Y173" s="208"/>
      <c r="Z173" s="9"/>
      <c r="AA173" s="9"/>
      <c r="AB173" s="9"/>
      <c r="AC173" s="9"/>
    </row>
    <row r="174" spans="1:29" s="212" customFormat="1" ht="15">
      <c r="A174" s="1"/>
      <c r="B174" s="54"/>
      <c r="C174" s="66" t="s">
        <v>83</v>
      </c>
      <c r="D174" s="65"/>
      <c r="E174" s="110"/>
      <c r="F174" s="280">
        <f>'VCP_BCI_2025 List'!F443</f>
        <v>5</v>
      </c>
      <c r="G174" s="281"/>
      <c r="H174" s="28"/>
      <c r="I174"/>
      <c r="J174"/>
      <c r="K174" s="218"/>
      <c r="L174" s="54"/>
      <c r="M174"/>
      <c r="N174"/>
      <c r="O174"/>
      <c r="P174"/>
      <c r="Q174"/>
      <c r="R174" s="28"/>
      <c r="S174"/>
      <c r="T174" s="208"/>
      <c r="U174" s="243"/>
      <c r="V174" s="208"/>
      <c r="W174" s="208"/>
      <c r="X174" s="208"/>
      <c r="Y174" s="208"/>
      <c r="Z174" s="9"/>
      <c r="AA174" s="9"/>
      <c r="AB174" s="9"/>
      <c r="AC174" s="9"/>
    </row>
    <row r="175" spans="1:29" s="212" customFormat="1" ht="15">
      <c r="A175" s="7"/>
      <c r="B175" s="4"/>
      <c r="C175" s="67" t="s">
        <v>84</v>
      </c>
      <c r="D175" s="64"/>
      <c r="E175" s="112"/>
      <c r="F175" s="282">
        <f>F172/F171</f>
        <v>0</v>
      </c>
      <c r="G175" s="283"/>
      <c r="H175" s="27"/>
      <c r="I175"/>
      <c r="J175"/>
      <c r="K175" s="219"/>
      <c r="L175" s="4"/>
      <c r="M175"/>
      <c r="N175"/>
      <c r="O175"/>
      <c r="P175"/>
      <c r="Q175"/>
      <c r="R175" s="27"/>
      <c r="S175"/>
      <c r="T175" s="208"/>
      <c r="U175" s="243"/>
      <c r="V175" s="208"/>
      <c r="W175" s="208"/>
      <c r="X175" s="208"/>
      <c r="Y175" s="208"/>
      <c r="Z175" s="9"/>
      <c r="AA175" s="9"/>
      <c r="AB175" s="9"/>
      <c r="AC175" s="9"/>
    </row>
    <row r="176" spans="1:29" s="212" customFormat="1" ht="15">
      <c r="A176" s="1"/>
      <c r="B176" s="54"/>
      <c r="C176" s="58"/>
      <c r="D176" s="28"/>
      <c r="E176" s="54"/>
      <c r="F176" s="28"/>
      <c r="G176" s="28"/>
      <c r="H176" s="28"/>
      <c r="I176"/>
      <c r="J176"/>
      <c r="K176" s="218"/>
      <c r="L176" s="54"/>
      <c r="M176"/>
      <c r="N176"/>
      <c r="O176"/>
      <c r="P176"/>
      <c r="Q176"/>
      <c r="R176" s="28"/>
      <c r="S176"/>
      <c r="T176" s="208"/>
      <c r="U176" s="243"/>
      <c r="V176" s="208"/>
      <c r="W176" s="208"/>
      <c r="X176" s="208"/>
      <c r="Y176" s="208"/>
      <c r="Z176" s="9"/>
      <c r="AA176" s="9"/>
      <c r="AB176" s="9"/>
      <c r="AC176" s="9"/>
    </row>
    <row r="177" spans="1:29" s="212" customFormat="1" ht="15">
      <c r="A177" s="1"/>
      <c r="B177" s="54"/>
      <c r="C177" s="1"/>
      <c r="D177" s="1"/>
      <c r="E177" s="54"/>
      <c r="F177" s="299" t="s">
        <v>86</v>
      </c>
      <c r="G177" s="300"/>
      <c r="H177" s="1"/>
      <c r="I177"/>
      <c r="J177"/>
      <c r="K177" s="218"/>
      <c r="L177" s="54"/>
      <c r="M177"/>
      <c r="N177"/>
      <c r="O177"/>
      <c r="P177"/>
      <c r="Q177"/>
      <c r="R177" s="1"/>
      <c r="S177"/>
      <c r="T177" s="208"/>
      <c r="U177" s="243"/>
      <c r="V177" s="208"/>
      <c r="W177" s="208"/>
      <c r="X177" s="208"/>
      <c r="Y177" s="208"/>
      <c r="Z177" s="9"/>
      <c r="AA177" s="9"/>
      <c r="AB177" s="9"/>
      <c r="AC177" s="9"/>
    </row>
    <row r="178" spans="1:29" s="212" customFormat="1" ht="15">
      <c r="A178" s="1"/>
      <c r="B178" s="54"/>
      <c r="C178" s="274" t="s">
        <v>528</v>
      </c>
      <c r="D178" s="275"/>
      <c r="E178" s="301"/>
      <c r="F178" s="280" t="str">
        <f>'VCP_BCI_2025 List'!F447</f>
        <v>REPROVADO</v>
      </c>
      <c r="G178" s="281"/>
      <c r="H178" s="28"/>
      <c r="I178"/>
      <c r="J178"/>
      <c r="K178" s="218"/>
      <c r="L178" s="54"/>
      <c r="M178"/>
      <c r="N178"/>
      <c r="O178"/>
      <c r="P178"/>
      <c r="Q178"/>
      <c r="R178" s="28"/>
      <c r="S178"/>
      <c r="T178" s="208"/>
      <c r="U178" s="243"/>
      <c r="V178" s="208"/>
      <c r="W178" s="208"/>
      <c r="X178" s="208"/>
      <c r="Y178" s="208"/>
      <c r="Z178" s="9"/>
      <c r="AA178" s="9"/>
      <c r="AB178" s="9"/>
      <c r="AC178" s="9"/>
    </row>
    <row r="179" spans="1:29" s="212" customFormat="1" ht="15">
      <c r="A179" s="1"/>
      <c r="B179" s="54"/>
      <c r="C179" s="86"/>
      <c r="D179" s="84"/>
      <c r="E179" s="98"/>
      <c r="F179" s="54"/>
      <c r="G179" s="54"/>
      <c r="H179" s="84"/>
      <c r="I179"/>
      <c r="J179"/>
      <c r="K179" s="218"/>
      <c r="L179" s="54"/>
      <c r="M179" s="86"/>
      <c r="N179" s="84"/>
      <c r="O179" s="98"/>
      <c r="P179" s="54"/>
      <c r="Q179" s="54"/>
      <c r="R179" s="84"/>
      <c r="S179"/>
      <c r="T179" s="208"/>
      <c r="U179" s="243"/>
      <c r="V179" s="208"/>
      <c r="W179" s="208"/>
      <c r="X179" s="208"/>
      <c r="Y179" s="208"/>
      <c r="Z179" s="9"/>
      <c r="AA179" s="9"/>
      <c r="AB179" s="9"/>
      <c r="AC179" s="9"/>
    </row>
    <row r="180" spans="1:29" s="208" customFormat="1" ht="15">
      <c r="A180" s="1"/>
      <c r="B180" s="46"/>
      <c r="C180" s="3"/>
      <c r="D180" s="54"/>
      <c r="E180" s="98"/>
      <c r="F180" s="54"/>
      <c r="G180" s="54"/>
      <c r="H180" s="54"/>
      <c r="I180"/>
      <c r="J180"/>
      <c r="K180" s="218"/>
      <c r="L180" s="46"/>
      <c r="M180" s="3"/>
      <c r="N180" s="54"/>
      <c r="O180" s="98"/>
      <c r="P180" s="54"/>
      <c r="Q180" s="54"/>
      <c r="R180" s="54"/>
      <c r="S180"/>
      <c r="U180" s="243"/>
      <c r="Z180" s="9"/>
      <c r="AA180" s="9"/>
      <c r="AB180" s="9"/>
      <c r="AC180" s="9"/>
    </row>
    <row r="181" spans="1:29" ht="15">
      <c r="A181" s="220"/>
      <c r="B181" s="234"/>
      <c r="C181" s="222"/>
      <c r="D181" s="235"/>
      <c r="E181" s="224"/>
      <c r="F181" s="235"/>
      <c r="G181" s="235"/>
      <c r="H181" s="235"/>
      <c r="I181" s="225"/>
      <c r="J181" s="225"/>
      <c r="K181" s="218"/>
      <c r="L181" s="234"/>
      <c r="M181" s="222"/>
      <c r="N181" s="235"/>
      <c r="O181" s="224"/>
      <c r="P181" s="235"/>
      <c r="Q181" s="235"/>
      <c r="R181" s="235"/>
      <c r="S181" s="225"/>
      <c r="T181" s="227"/>
      <c r="U181" s="243"/>
    </row>
    <row r="182" spans="1:29" ht="15">
      <c r="I182"/>
      <c r="J182"/>
      <c r="S182"/>
    </row>
    <row r="183" spans="1:29" ht="15">
      <c r="I183"/>
      <c r="J183"/>
      <c r="S183"/>
    </row>
    <row r="184" spans="1:29" ht="15">
      <c r="I184"/>
      <c r="J184"/>
      <c r="S184"/>
    </row>
    <row r="185" spans="1:29" ht="15">
      <c r="I185"/>
      <c r="J185"/>
      <c r="S185"/>
    </row>
    <row r="186" spans="1:29" ht="15">
      <c r="I186"/>
      <c r="J186"/>
      <c r="S186"/>
    </row>
    <row r="187" spans="1:29" ht="15">
      <c r="I187"/>
      <c r="J187"/>
      <c r="S187"/>
    </row>
    <row r="188" spans="1:29" ht="15">
      <c r="I188"/>
      <c r="J188"/>
      <c r="S188"/>
    </row>
    <row r="189" spans="1:29" ht="15">
      <c r="I189"/>
      <c r="J189"/>
      <c r="S189"/>
    </row>
    <row r="190" spans="1:29" ht="15">
      <c r="I190"/>
      <c r="J190"/>
      <c r="S190"/>
    </row>
    <row r="191" spans="1:29" ht="15">
      <c r="I191"/>
      <c r="J191"/>
      <c r="S191"/>
    </row>
    <row r="192" spans="1:29" ht="15">
      <c r="I192"/>
      <c r="J192"/>
      <c r="S192"/>
    </row>
    <row r="193" spans="9:19" ht="15">
      <c r="I193"/>
      <c r="J193"/>
      <c r="S193"/>
    </row>
    <row r="194" spans="9:19" ht="15">
      <c r="I194"/>
      <c r="J194"/>
      <c r="S194"/>
    </row>
    <row r="195" spans="9:19" ht="15">
      <c r="I195"/>
      <c r="J195"/>
      <c r="S195"/>
    </row>
    <row r="196" spans="9:19" ht="15">
      <c r="I196"/>
      <c r="J196"/>
      <c r="S196"/>
    </row>
    <row r="197" spans="9:19" ht="15">
      <c r="I197"/>
      <c r="J197"/>
      <c r="S197"/>
    </row>
  </sheetData>
  <dataConsolidate/>
  <mergeCells count="198">
    <mergeCell ref="F43:G43"/>
    <mergeCell ref="F44:G44"/>
    <mergeCell ref="F50:G50"/>
    <mergeCell ref="F51:G51"/>
    <mergeCell ref="F52:G52"/>
    <mergeCell ref="F20:G20"/>
    <mergeCell ref="F21:G21"/>
    <mergeCell ref="F37:G37"/>
    <mergeCell ref="F38:G38"/>
    <mergeCell ref="F39:G39"/>
    <mergeCell ref="F40:G40"/>
    <mergeCell ref="F41:G41"/>
    <mergeCell ref="F42:G42"/>
    <mergeCell ref="F22:G22"/>
    <mergeCell ref="F31:G31"/>
    <mergeCell ref="F32:G32"/>
    <mergeCell ref="F33:G33"/>
    <mergeCell ref="F34:G34"/>
    <mergeCell ref="F35:G35"/>
    <mergeCell ref="F23:G23"/>
    <mergeCell ref="F65:G65"/>
    <mergeCell ref="F66:G66"/>
    <mergeCell ref="F67:G67"/>
    <mergeCell ref="F69:G69"/>
    <mergeCell ref="F70:G70"/>
    <mergeCell ref="F74:G74"/>
    <mergeCell ref="F53:G53"/>
    <mergeCell ref="F54:G54"/>
    <mergeCell ref="F56:G56"/>
    <mergeCell ref="F57:G57"/>
    <mergeCell ref="F63:G63"/>
    <mergeCell ref="F64:G64"/>
    <mergeCell ref="F82:G82"/>
    <mergeCell ref="F83:G83"/>
    <mergeCell ref="F84:G84"/>
    <mergeCell ref="F86:G86"/>
    <mergeCell ref="F87:G87"/>
    <mergeCell ref="F92:G92"/>
    <mergeCell ref="F75:G75"/>
    <mergeCell ref="F76:G76"/>
    <mergeCell ref="F77:G77"/>
    <mergeCell ref="F78:G78"/>
    <mergeCell ref="F80:G80"/>
    <mergeCell ref="F81:G81"/>
    <mergeCell ref="F103:G103"/>
    <mergeCell ref="F104:G104"/>
    <mergeCell ref="F105:G105"/>
    <mergeCell ref="F93:G93"/>
    <mergeCell ref="F94:G94"/>
    <mergeCell ref="F95:G95"/>
    <mergeCell ref="F96:G96"/>
    <mergeCell ref="F98:G98"/>
    <mergeCell ref="F99:G99"/>
    <mergeCell ref="F141:G141"/>
    <mergeCell ref="F146:G146"/>
    <mergeCell ref="F147:G147"/>
    <mergeCell ref="F130:G130"/>
    <mergeCell ref="F131:G131"/>
    <mergeCell ref="F132:G132"/>
    <mergeCell ref="F117:G117"/>
    <mergeCell ref="F118:G118"/>
    <mergeCell ref="F119:G119"/>
    <mergeCell ref="F120:G120"/>
    <mergeCell ref="F122:G122"/>
    <mergeCell ref="F123:G123"/>
    <mergeCell ref="F134:G134"/>
    <mergeCell ref="F135:G135"/>
    <mergeCell ref="F136:G136"/>
    <mergeCell ref="F137:G137"/>
    <mergeCell ref="F138:G138"/>
    <mergeCell ref="F140:G140"/>
    <mergeCell ref="F128:G128"/>
    <mergeCell ref="F129:G129"/>
    <mergeCell ref="P20:Q20"/>
    <mergeCell ref="P21:Q21"/>
    <mergeCell ref="P22:Q22"/>
    <mergeCell ref="P31:Q31"/>
    <mergeCell ref="P32:Q32"/>
    <mergeCell ref="P33:Q33"/>
    <mergeCell ref="P34:Q34"/>
    <mergeCell ref="F110:G110"/>
    <mergeCell ref="F111:G111"/>
    <mergeCell ref="P35:Q35"/>
    <mergeCell ref="P37:Q37"/>
    <mergeCell ref="P38:Q38"/>
    <mergeCell ref="P39:Q39"/>
    <mergeCell ref="P40:Q40"/>
    <mergeCell ref="P41:Q41"/>
    <mergeCell ref="P81:Q81"/>
    <mergeCell ref="P82:Q82"/>
    <mergeCell ref="P83:Q83"/>
    <mergeCell ref="P84:Q84"/>
    <mergeCell ref="P86:Q86"/>
    <mergeCell ref="P87:Q87"/>
    <mergeCell ref="P74:Q74"/>
    <mergeCell ref="P75:Q75"/>
    <mergeCell ref="P76:Q76"/>
    <mergeCell ref="F112:G112"/>
    <mergeCell ref="F113:G113"/>
    <mergeCell ref="F114:G114"/>
    <mergeCell ref="F116:G116"/>
    <mergeCell ref="F100:G100"/>
    <mergeCell ref="F101:G101"/>
    <mergeCell ref="F102:G102"/>
    <mergeCell ref="F177:G177"/>
    <mergeCell ref="C178:E178"/>
    <mergeCell ref="F178:G178"/>
    <mergeCell ref="F172:G172"/>
    <mergeCell ref="F173:G173"/>
    <mergeCell ref="F174:G174"/>
    <mergeCell ref="F175:G175"/>
    <mergeCell ref="F148:G148"/>
    <mergeCell ref="F149:G149"/>
    <mergeCell ref="F150:G150"/>
    <mergeCell ref="F169:G169"/>
    <mergeCell ref="F171:G171"/>
    <mergeCell ref="F159:G159"/>
    <mergeCell ref="C164:G164"/>
    <mergeCell ref="F165:G165"/>
    <mergeCell ref="F166:G166"/>
    <mergeCell ref="F167:G167"/>
    <mergeCell ref="F168:G168"/>
    <mergeCell ref="F152:G152"/>
    <mergeCell ref="F153:G153"/>
    <mergeCell ref="F154:G154"/>
    <mergeCell ref="F155:G155"/>
    <mergeCell ref="F156:G156"/>
    <mergeCell ref="F158:G158"/>
    <mergeCell ref="P42:Q42"/>
    <mergeCell ref="P43:Q43"/>
    <mergeCell ref="P44:Q44"/>
    <mergeCell ref="P50:Q50"/>
    <mergeCell ref="P51:Q51"/>
    <mergeCell ref="P64:Q64"/>
    <mergeCell ref="P65:Q65"/>
    <mergeCell ref="P66:Q66"/>
    <mergeCell ref="P67:Q67"/>
    <mergeCell ref="P69:Q69"/>
    <mergeCell ref="P70:Q70"/>
    <mergeCell ref="P52:Q52"/>
    <mergeCell ref="P53:Q53"/>
    <mergeCell ref="P54:Q54"/>
    <mergeCell ref="P56:Q56"/>
    <mergeCell ref="P57:Q57"/>
    <mergeCell ref="P63:Q63"/>
    <mergeCell ref="P77:Q77"/>
    <mergeCell ref="P78:Q78"/>
    <mergeCell ref="P80:Q80"/>
    <mergeCell ref="P99:Q99"/>
    <mergeCell ref="P100:Q100"/>
    <mergeCell ref="P101:Q101"/>
    <mergeCell ref="P102:Q102"/>
    <mergeCell ref="P103:Q103"/>
    <mergeCell ref="P104:Q104"/>
    <mergeCell ref="P92:Q92"/>
    <mergeCell ref="P93:Q93"/>
    <mergeCell ref="P94:Q94"/>
    <mergeCell ref="P95:Q95"/>
    <mergeCell ref="P96:Q96"/>
    <mergeCell ref="P98:Q98"/>
    <mergeCell ref="P130:Q130"/>
    <mergeCell ref="P131:Q131"/>
    <mergeCell ref="P116:Q116"/>
    <mergeCell ref="P117:Q117"/>
    <mergeCell ref="P118:Q118"/>
    <mergeCell ref="P119:Q119"/>
    <mergeCell ref="P120:Q120"/>
    <mergeCell ref="P122:Q122"/>
    <mergeCell ref="P105:Q105"/>
    <mergeCell ref="P110:Q110"/>
    <mergeCell ref="P111:Q111"/>
    <mergeCell ref="P112:Q112"/>
    <mergeCell ref="P113:Q113"/>
    <mergeCell ref="P114:Q114"/>
    <mergeCell ref="P23:Q23"/>
    <mergeCell ref="P158:Q158"/>
    <mergeCell ref="P159:Q159"/>
    <mergeCell ref="P150:Q150"/>
    <mergeCell ref="P152:Q152"/>
    <mergeCell ref="P153:Q153"/>
    <mergeCell ref="P154:Q154"/>
    <mergeCell ref="P155:Q155"/>
    <mergeCell ref="P156:Q156"/>
    <mergeCell ref="P140:Q140"/>
    <mergeCell ref="P141:Q141"/>
    <mergeCell ref="P146:Q146"/>
    <mergeCell ref="P147:Q147"/>
    <mergeCell ref="P148:Q148"/>
    <mergeCell ref="P149:Q149"/>
    <mergeCell ref="P132:Q132"/>
    <mergeCell ref="P134:Q134"/>
    <mergeCell ref="P135:Q135"/>
    <mergeCell ref="P136:Q136"/>
    <mergeCell ref="P137:Q137"/>
    <mergeCell ref="P138:Q138"/>
    <mergeCell ref="P123:Q123"/>
    <mergeCell ref="P128:Q128"/>
    <mergeCell ref="P129:Q129"/>
  </mergeCells>
  <conditionalFormatting sqref="F41:G41 F84:G84 F102:G102 F120:G120 F138:G138 F156:G156">
    <cfRule type="cellIs" dxfId="30" priority="54" operator="equal">
      <formula>1</formula>
    </cfRule>
    <cfRule type="cellIs" dxfId="29" priority="55" operator="equal">
      <formula>1</formula>
    </cfRule>
    <cfRule type="cellIs" dxfId="28" priority="58" operator="lessThan">
      <formula>1</formula>
    </cfRule>
  </conditionalFormatting>
  <conditionalFormatting sqref="F54:G54">
    <cfRule type="cellIs" dxfId="27" priority="50" operator="lessThan">
      <formula>1</formula>
    </cfRule>
    <cfRule type="cellIs" dxfId="26" priority="51" operator="between">
      <formula>#REF!</formula>
      <formula>1</formula>
    </cfRule>
  </conditionalFormatting>
  <conditionalFormatting sqref="F67:G67">
    <cfRule type="cellIs" dxfId="25" priority="47" operator="lessThan">
      <formula>1</formula>
    </cfRule>
    <cfRule type="cellIs" dxfId="24" priority="48" operator="between">
      <formula>#REF!</formula>
      <formula>1</formula>
    </cfRule>
  </conditionalFormatting>
  <conditionalFormatting sqref="F78:G78 F96:G96 F114:G114 F132:G132 F150:G150">
    <cfRule type="cellIs" dxfId="23" priority="46" operator="lessThan">
      <formula>#REF!</formula>
    </cfRule>
    <cfRule type="cellIs" dxfId="22" priority="59" operator="between">
      <formula>#REF!</formula>
      <formula>1</formula>
    </cfRule>
  </conditionalFormatting>
  <conditionalFormatting sqref="F169:G169">
    <cfRule type="cellIs" dxfId="21" priority="31" operator="lessThan">
      <formula>#REF!</formula>
    </cfRule>
    <cfRule type="cellIs" dxfId="20" priority="37" operator="between">
      <formula>#REF!</formula>
      <formula>1</formula>
    </cfRule>
  </conditionalFormatting>
  <conditionalFormatting sqref="F175:G175">
    <cfRule type="cellIs" dxfId="19" priority="32" operator="equal">
      <formula>1</formula>
    </cfRule>
    <cfRule type="cellIs" dxfId="18" priority="33" operator="equal">
      <formula>1</formula>
    </cfRule>
    <cfRule type="cellIs" dxfId="17" priority="36" operator="lessThan">
      <formula>1</formula>
    </cfRule>
  </conditionalFormatting>
  <conditionalFormatting sqref="I9:I17">
    <cfRule type="cellIs" dxfId="16" priority="44" operator="equal">
      <formula>"Reprovado"</formula>
    </cfRule>
    <cfRule type="cellIs" dxfId="15" priority="45" operator="equal">
      <formula>"Aprovado"</formula>
    </cfRule>
  </conditionalFormatting>
  <conditionalFormatting sqref="I18">
    <cfRule type="cellIs" dxfId="14" priority="42" operator="equal">
      <formula>"REPROVADO"</formula>
    </cfRule>
    <cfRule type="cellIs" dxfId="13" priority="43" operator="equal">
      <formula>"APROVADO"</formula>
    </cfRule>
  </conditionalFormatting>
  <conditionalFormatting sqref="P35:Q35 P78:Q78 P96:Q96 P114:Q114 P132:Q132">
    <cfRule type="cellIs" dxfId="12" priority="12" operator="lessThan">
      <formula>#REF!</formula>
    </cfRule>
    <cfRule type="cellIs" dxfId="11" priority="24" operator="between">
      <formula>#REF!</formula>
      <formula>1</formula>
    </cfRule>
  </conditionalFormatting>
  <conditionalFormatting sqref="P41:Q41 P84:Q84 P102:Q102 P120:Q120 P138:Q138 P156:Q156">
    <cfRule type="cellIs" dxfId="10" priority="19" operator="equal">
      <formula>1</formula>
    </cfRule>
    <cfRule type="cellIs" dxfId="9" priority="20" operator="equal">
      <formula>1</formula>
    </cfRule>
    <cfRule type="cellIs" dxfId="8" priority="23" operator="lessThan">
      <formula>1</formula>
    </cfRule>
  </conditionalFormatting>
  <conditionalFormatting sqref="P54:Q54">
    <cfRule type="cellIs" dxfId="7" priority="15" operator="lessThan">
      <formula>1</formula>
    </cfRule>
    <cfRule type="cellIs" dxfId="6" priority="16" operator="between">
      <formula>#REF!</formula>
      <formula>1</formula>
    </cfRule>
  </conditionalFormatting>
  <conditionalFormatting sqref="P67:Q67">
    <cfRule type="cellIs" dxfId="5" priority="13" operator="lessThan">
      <formula>1</formula>
    </cfRule>
    <cfRule type="cellIs" dxfId="4" priority="14" operator="between">
      <formula>#REF!</formula>
      <formula>1</formula>
    </cfRule>
  </conditionalFormatting>
  <conditionalFormatting sqref="S9:S17">
    <cfRule type="cellIs" dxfId="3" priority="10" operator="equal">
      <formula>"Reprovado"</formula>
    </cfRule>
    <cfRule type="cellIs" dxfId="2" priority="11" operator="equal">
      <formula>"Aprovado"</formula>
    </cfRule>
  </conditionalFormatting>
  <conditionalFormatting sqref="S18">
    <cfRule type="cellIs" dxfId="1" priority="8" operator="equal">
      <formula>"REPROVADO"</formula>
    </cfRule>
    <cfRule type="cellIs" dxfId="0" priority="9" operator="equal">
      <formula>"APROVADO"</formula>
    </cfRule>
  </conditionalFormatting>
  <hyperlinks>
    <hyperlink ref="C47" location="'Lista VDP'!B59" display="VOLTAR AO TOPO &gt;&gt;" xr:uid="{77F65FBE-BE83-4421-A316-4FC3BD0A0111}"/>
    <hyperlink ref="C9" location="'Lista VDP'!B80" display="1. Contrato de Trabalho" xr:uid="{ED8C2507-093F-4FC9-83A3-72ACDA71B022}"/>
    <hyperlink ref="M47" location="'Lista VDP'!B59" display="VOLTAR AO TOPO &gt;&gt;" xr:uid="{F9502947-8834-4C2A-8C70-59678110398B}"/>
    <hyperlink ref="M9" location="'Lista VDP'!B80" display="1. Contrato de Trabalho" xr:uid="{ABE918DB-97CA-475D-980D-FC3DE003E3F6}"/>
    <hyperlink ref="M10" location="'Lista VDP'!B80" display="1. Contrato de Trabalho" xr:uid="{7EE9911B-ED7C-433B-A07C-C06112B1666E}"/>
    <hyperlink ref="M11" location="'Lista VDP'!B80" display="1. Contrato de Trabalho" xr:uid="{07FEB8A0-7551-488F-98F2-AFD13AC6FF19}"/>
    <hyperlink ref="M12" location="'Lista VDP'!B80" display="1. Contrato de Trabalho" xr:uid="{0115900E-49BB-48E5-AC8E-B97F89F966A3}"/>
    <hyperlink ref="M13" location="'Lista VDP'!B80" display="1. Contrato de Trabalho" xr:uid="{9B255328-71CB-454A-BA3D-A1139DAAED30}"/>
    <hyperlink ref="M14" location="'Lista VDP'!B80" display="1. Contrato de Trabalho" xr:uid="{8B2A69C0-F6FB-483F-B5C8-802024E19265}"/>
    <hyperlink ref="M15" location="'Lista VDP'!B80" display="1. Contrato de Trabalho" xr:uid="{4E8C5685-F0BC-400F-9171-8B1CCB03152F}"/>
    <hyperlink ref="M16" location="'Lista VDP'!B80" display="1. Contrato de Trabalho" xr:uid="{4EE23759-E862-4936-8391-E4A92B3621DF}"/>
  </hyperlinks>
  <pageMargins left="0.39370078740157483" right="0.39370078740157483" top="0.78740157480314965" bottom="0.78740157480314965" header="0.31496062992125984" footer="0.31496062992125984"/>
  <pageSetup paperSize="9" scale="70" orientation="landscape" horizontalDpi="4294967292" verticalDpi="4294967292" r:id="rId1"/>
  <rowBreaks count="1" manualBreakCount="1">
    <brk id="28"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F9"/>
  <sheetViews>
    <sheetView workbookViewId="0">
      <selection activeCell="B2" sqref="B2"/>
    </sheetView>
  </sheetViews>
  <sheetFormatPr defaultRowHeight="15"/>
  <sheetData>
    <row r="1" spans="1:6">
      <c r="A1" t="s">
        <v>565</v>
      </c>
      <c r="B1" t="s">
        <v>566</v>
      </c>
      <c r="E1" s="304" t="s">
        <v>567</v>
      </c>
      <c r="F1" s="304"/>
    </row>
    <row r="2" spans="1:6">
      <c r="E2" s="161" t="s">
        <v>568</v>
      </c>
      <c r="F2" s="161" t="s">
        <v>569</v>
      </c>
    </row>
    <row r="3" spans="1:6">
      <c r="E3" s="162">
        <v>1</v>
      </c>
      <c r="F3" s="162" t="s">
        <v>570</v>
      </c>
    </row>
    <row r="4" spans="1:6">
      <c r="E4" s="162">
        <v>2</v>
      </c>
      <c r="F4" s="162" t="s">
        <v>571</v>
      </c>
    </row>
    <row r="5" spans="1:6">
      <c r="E5" s="162">
        <v>4</v>
      </c>
      <c r="F5" s="162" t="s">
        <v>572</v>
      </c>
    </row>
    <row r="6" spans="1:6">
      <c r="E6" s="162">
        <v>5</v>
      </c>
      <c r="F6" s="162" t="s">
        <v>573</v>
      </c>
    </row>
    <row r="7" spans="1:6">
      <c r="E7" s="162">
        <v>6</v>
      </c>
      <c r="F7" s="162" t="s">
        <v>574</v>
      </c>
    </row>
    <row r="8" spans="1:6">
      <c r="E8" s="162">
        <v>8</v>
      </c>
      <c r="F8" s="162" t="s">
        <v>575</v>
      </c>
    </row>
    <row r="9" spans="1:6">
      <c r="E9" s="162">
        <v>9</v>
      </c>
      <c r="F9" s="162" t="s">
        <v>576</v>
      </c>
    </row>
  </sheetData>
  <mergeCells count="1">
    <mergeCell ref="E1:F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D24C12DE972B734E91F92FA0207794D6" ma:contentTypeVersion="14" ma:contentTypeDescription="Crie um novo documento." ma:contentTypeScope="" ma:versionID="8fa11115438a5cfa2d503c0192f2ac8a">
  <xsd:schema xmlns:xsd="http://www.w3.org/2001/XMLSchema" xmlns:xs="http://www.w3.org/2001/XMLSchema" xmlns:p="http://schemas.microsoft.com/office/2006/metadata/properties" xmlns:ns2="d28fc187-82d4-4680-8a03-8e6a34668c0d" xmlns:ns3="86c50417-594b-41a4-b072-6e9f06f7156a" targetNamespace="http://schemas.microsoft.com/office/2006/metadata/properties" ma:root="true" ma:fieldsID="07abaef63e999100ec38a616792bc4b2" ns2:_="" ns3:_="">
    <xsd:import namespace="d28fc187-82d4-4680-8a03-8e6a34668c0d"/>
    <xsd:import namespace="86c50417-594b-41a4-b072-6e9f06f7156a"/>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8fc187-82d4-4680-8a03-8e6a34668c0d"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dexed="true"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15caf160-d5af-45a3-8ee4-72bda00ddb1f}" ma:internalName="TaxCatchAll" ma:showField="CatchAllData" ma:web="d28fc187-82d4-4680-8a03-8e6a34668c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c50417-594b-41a4-b072-6e9f06f7156a"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7c7cde07-40fa-4c0f-bdce-93cc5517c80a"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c50417-594b-41a4-b072-6e9f06f7156a">
      <Terms xmlns="http://schemas.microsoft.com/office/infopath/2007/PartnerControls"/>
    </lcf76f155ced4ddcb4097134ff3c332f>
    <TaxCatchAll xmlns="d28fc187-82d4-4680-8a03-8e6a34668c0d" xsi:nil="true"/>
    <_dlc_DocId xmlns="d28fc187-82d4-4680-8a03-8e6a34668c0d">CZNA3CRM32T6-2100188767-2165576</_dlc_DocId>
    <_dlc_DocIdUrl xmlns="d28fc187-82d4-4680-8a03-8e6a34668c0d">
      <Url>https://abrapa.sharepoint.com/sites/Documentos-ABRAPA/_layouts/15/DocIdRedir.aspx?ID=CZNA3CRM32T6-2100188767-2165576</Url>
      <Description>CZNA3CRM32T6-2100188767-2165576</Description>
    </_dlc_DocIdUrl>
  </documentManagement>
</p:properties>
</file>

<file path=customXml/itemProps1.xml><?xml version="1.0" encoding="utf-8"?>
<ds:datastoreItem xmlns:ds="http://schemas.openxmlformats.org/officeDocument/2006/customXml" ds:itemID="{F2689DB0-6482-4D64-8CB9-7FE618E60159}"/>
</file>

<file path=customXml/itemProps2.xml><?xml version="1.0" encoding="utf-8"?>
<ds:datastoreItem xmlns:ds="http://schemas.openxmlformats.org/officeDocument/2006/customXml" ds:itemID="{34A168FF-DDF3-4A85-BF56-444FE47F3405}"/>
</file>

<file path=customXml/itemProps3.xml><?xml version="1.0" encoding="utf-8"?>
<ds:datastoreItem xmlns:ds="http://schemas.openxmlformats.org/officeDocument/2006/customXml" ds:itemID="{84ABF705-D368-4E51-82F0-772EBE5ABCDE}"/>
</file>

<file path=customXml/itemProps4.xml><?xml version="1.0" encoding="utf-8"?>
<ds:datastoreItem xmlns:ds="http://schemas.openxmlformats.org/officeDocument/2006/customXml" ds:itemID="{8686F461-C509-44CC-9D51-15007084C6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Antonio Carneiro</dc:creator>
  <cp:keywords/>
  <dc:description/>
  <cp:lastModifiedBy/>
  <cp:revision/>
  <dcterms:created xsi:type="dcterms:W3CDTF">2022-01-28T20:17:07Z</dcterms:created>
  <dcterms:modified xsi:type="dcterms:W3CDTF">2026-03-19T12:39:51Z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0x010100D24C12DE972B734E91F92FA0207794D6</vt:lpwstr>
  </property>
  <property fmtid="{D5CDD505-2E9C-101B-9397-08002B2CF9AE}" pid="3" name="_dlc_DocIdItemGuid">
    <vt:lpwstr>364bdb79-f7a9-4fae-8945-c25e2a0b09bd</vt:lpwstr>
  </property>
  <property fmtid="{D5CDD505-2E9C-101B-9397-08002B2CF9AE}" pid="4" name="MediaServiceImageTags">
    <vt:lpwstr/>
  </property>
</Properties>
</file>